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H485" i="1"/>
  <c r="H450"/>
  <c r="H377"/>
  <c r="H353"/>
  <c r="H319"/>
  <c r="H320"/>
  <c r="H62"/>
  <c r="H208"/>
  <c r="H216"/>
  <c r="H215" s="1"/>
  <c r="H214" s="1"/>
  <c r="H213" s="1"/>
  <c r="H402"/>
  <c r="H408"/>
  <c r="H410"/>
  <c r="H409" s="1"/>
  <c r="H313"/>
  <c r="H455"/>
  <c r="H352"/>
  <c r="H418"/>
  <c r="H406"/>
  <c r="H545"/>
  <c r="H546"/>
  <c r="H227"/>
  <c r="H209"/>
  <c r="H318"/>
  <c r="H403"/>
  <c r="H436"/>
  <c r="H426"/>
  <c r="H391"/>
  <c r="H388"/>
  <c r="H433"/>
  <c r="H371"/>
  <c r="H364"/>
  <c r="H212"/>
  <c r="H211" s="1"/>
  <c r="H210"/>
  <c r="H405"/>
  <c r="H421"/>
  <c r="H224"/>
  <c r="H59"/>
  <c r="H52"/>
  <c r="H58"/>
  <c r="H407" l="1"/>
  <c r="H401"/>
  <c r="E107"/>
  <c r="E106" s="1"/>
  <c r="H301"/>
  <c r="H300" s="1"/>
  <c r="H299" s="1"/>
  <c r="H298" s="1"/>
  <c r="H495"/>
  <c r="H494" s="1"/>
  <c r="H493" s="1"/>
  <c r="H492" s="1"/>
  <c r="H119"/>
  <c r="H124"/>
  <c r="H125"/>
  <c r="H126"/>
  <c r="H129"/>
  <c r="H128" s="1"/>
  <c r="H127" s="1"/>
  <c r="H134"/>
  <c r="H139"/>
  <c r="H144"/>
  <c r="H143" s="1"/>
  <c r="H142" s="1"/>
  <c r="H141" s="1"/>
  <c r="H140" s="1"/>
  <c r="H150"/>
  <c r="H154"/>
  <c r="H158"/>
  <c r="H159"/>
  <c r="H160"/>
  <c r="H164"/>
  <c r="H170"/>
  <c r="H177"/>
  <c r="H183"/>
  <c r="H182" s="1"/>
  <c r="H181" s="1"/>
  <c r="H180" s="1"/>
  <c r="H187"/>
  <c r="H194"/>
  <c r="H197"/>
  <c r="H203"/>
  <c r="H226"/>
  <c r="H225" s="1"/>
  <c r="H223"/>
  <c r="H221"/>
  <c r="H220"/>
  <c r="H232"/>
  <c r="H234"/>
  <c r="H239"/>
  <c r="H238" s="1"/>
  <c r="H237" s="1"/>
  <c r="H242"/>
  <c r="H245"/>
  <c r="H248"/>
  <c r="H255"/>
  <c r="H256"/>
  <c r="H257"/>
  <c r="H261"/>
  <c r="H260" s="1"/>
  <c r="H264"/>
  <c r="H263" s="1"/>
  <c r="H262" s="1"/>
  <c r="H267"/>
  <c r="H266" s="1"/>
  <c r="H265" s="1"/>
  <c r="H271"/>
  <c r="H278"/>
  <c r="H284"/>
  <c r="H283" s="1"/>
  <c r="H282" s="1"/>
  <c r="H281" s="1"/>
  <c r="H280" s="1"/>
  <c r="H291"/>
  <c r="H290" s="1"/>
  <c r="H289" s="1"/>
  <c r="H288" s="1"/>
  <c r="H287" s="1"/>
  <c r="H286" s="1"/>
  <c r="H285" s="1"/>
  <c r="H297"/>
  <c r="H547"/>
  <c r="H548"/>
  <c r="H417"/>
  <c r="H420"/>
  <c r="H419" s="1"/>
  <c r="H415"/>
  <c r="H414" s="1"/>
  <c r="H163"/>
  <c r="H162" s="1"/>
  <c r="H161" s="1"/>
  <c r="H296"/>
  <c r="H295" s="1"/>
  <c r="H294" s="1"/>
  <c r="H293" s="1"/>
  <c r="H292" s="1"/>
  <c r="H277"/>
  <c r="H276" s="1"/>
  <c r="H270"/>
  <c r="H269" s="1"/>
  <c r="H268" s="1"/>
  <c r="H258"/>
  <c r="H247"/>
  <c r="H246" s="1"/>
  <c r="H244"/>
  <c r="H243" s="1"/>
  <c r="H241"/>
  <c r="H240" s="1"/>
  <c r="H235"/>
  <c r="H233"/>
  <c r="H231"/>
  <c r="H207"/>
  <c r="H206" s="1"/>
  <c r="H205" s="1"/>
  <c r="H202"/>
  <c r="H201" s="1"/>
  <c r="H200" s="1"/>
  <c r="H199" s="1"/>
  <c r="H198" s="1"/>
  <c r="H196"/>
  <c r="H195" s="1"/>
  <c r="H193"/>
  <c r="H192" s="1"/>
  <c r="H186"/>
  <c r="H185" s="1"/>
  <c r="H176"/>
  <c r="H175" s="1"/>
  <c r="H174" s="1"/>
  <c r="H173" s="1"/>
  <c r="H172" s="1"/>
  <c r="H169"/>
  <c r="H168" s="1"/>
  <c r="H167" s="1"/>
  <c r="H166" s="1"/>
  <c r="H165" s="1"/>
  <c r="H153"/>
  <c r="H152" s="1"/>
  <c r="H151" s="1"/>
  <c r="H149"/>
  <c r="H148" s="1"/>
  <c r="H147" s="1"/>
  <c r="H138"/>
  <c r="H137" s="1"/>
  <c r="H136" s="1"/>
  <c r="H135" s="1"/>
  <c r="H133"/>
  <c r="H132" s="1"/>
  <c r="H131" s="1"/>
  <c r="H130" s="1"/>
  <c r="H118"/>
  <c r="H117" s="1"/>
  <c r="H116" s="1"/>
  <c r="H115" s="1"/>
  <c r="H469"/>
  <c r="H275" s="1"/>
  <c r="H274" s="1"/>
  <c r="H273" s="1"/>
  <c r="H272" s="1"/>
  <c r="H157" l="1"/>
  <c r="H156" s="1"/>
  <c r="H155" s="1"/>
  <c r="H413"/>
  <c r="H412" s="1"/>
  <c r="H411" s="1"/>
  <c r="H219"/>
  <c r="H218" s="1"/>
  <c r="H184"/>
  <c r="H179" s="1"/>
  <c r="H178" s="1"/>
  <c r="H171" s="1"/>
  <c r="H191"/>
  <c r="H190" s="1"/>
  <c r="H189" s="1"/>
  <c r="H188" s="1"/>
  <c r="H254"/>
  <c r="H253" s="1"/>
  <c r="H252" s="1"/>
  <c r="H251" s="1"/>
  <c r="H250" s="1"/>
  <c r="H249" s="1"/>
  <c r="H230"/>
  <c r="H229" s="1"/>
  <c r="H228" s="1"/>
  <c r="H123"/>
  <c r="H122" s="1"/>
  <c r="H121" s="1"/>
  <c r="H120" s="1"/>
  <c r="H146"/>
  <c r="H145" s="1"/>
  <c r="H279"/>
  <c r="H468"/>
  <c r="H467" s="1"/>
  <c r="H466" s="1"/>
  <c r="H460"/>
  <c r="H459" s="1"/>
  <c r="H438"/>
  <c r="H437" s="1"/>
  <c r="H441"/>
  <c r="H440" s="1"/>
  <c r="H457"/>
  <c r="H456" s="1"/>
  <c r="H484"/>
  <c r="H483" s="1"/>
  <c r="H482" s="1"/>
  <c r="H481" s="1"/>
  <c r="H480" s="1"/>
  <c r="H479" s="1"/>
  <c r="H332"/>
  <c r="H331" s="1"/>
  <c r="H330" s="1"/>
  <c r="H329" s="1"/>
  <c r="E83" s="1"/>
  <c r="H357"/>
  <c r="H356" s="1"/>
  <c r="H355" s="1"/>
  <c r="H471"/>
  <c r="H312"/>
  <c r="H311" s="1"/>
  <c r="H310" s="1"/>
  <c r="H309" s="1"/>
  <c r="H429"/>
  <c r="H452"/>
  <c r="H425"/>
  <c r="H490"/>
  <c r="H489" s="1"/>
  <c r="H488" s="1"/>
  <c r="H487" s="1"/>
  <c r="H486" s="1"/>
  <c r="H477"/>
  <c r="H476" s="1"/>
  <c r="H464"/>
  <c r="H463" s="1"/>
  <c r="H462" s="1"/>
  <c r="H454"/>
  <c r="H435"/>
  <c r="H434" s="1"/>
  <c r="H432"/>
  <c r="H431" s="1"/>
  <c r="H427"/>
  <c r="H396"/>
  <c r="H395" s="1"/>
  <c r="H394" s="1"/>
  <c r="H393" s="1"/>
  <c r="H392" s="1"/>
  <c r="H390"/>
  <c r="H389" s="1"/>
  <c r="H387"/>
  <c r="H386" s="1"/>
  <c r="H380"/>
  <c r="H379" s="1"/>
  <c r="H376"/>
  <c r="H375" s="1"/>
  <c r="H374" s="1"/>
  <c r="H370"/>
  <c r="H369" s="1"/>
  <c r="H368" s="1"/>
  <c r="H367" s="1"/>
  <c r="H366" s="1"/>
  <c r="H363"/>
  <c r="H362" s="1"/>
  <c r="H361" s="1"/>
  <c r="H360" s="1"/>
  <c r="H359" s="1"/>
  <c r="H351"/>
  <c r="H350" s="1"/>
  <c r="H349" s="1"/>
  <c r="H347"/>
  <c r="H346" s="1"/>
  <c r="H345" s="1"/>
  <c r="H343"/>
  <c r="H342" s="1"/>
  <c r="H341" s="1"/>
  <c r="H337"/>
  <c r="H336" s="1"/>
  <c r="H335" s="1"/>
  <c r="H334" s="1"/>
  <c r="H327"/>
  <c r="H326" s="1"/>
  <c r="H325" s="1"/>
  <c r="H324" s="1"/>
  <c r="H322"/>
  <c r="H321" s="1"/>
  <c r="H217" l="1"/>
  <c r="H204" s="1"/>
  <c r="H114"/>
  <c r="H317"/>
  <c r="H316" s="1"/>
  <c r="H315" s="1"/>
  <c r="H314" s="1"/>
  <c r="H400"/>
  <c r="H399" s="1"/>
  <c r="H424"/>
  <c r="H423" s="1"/>
  <c r="H422" s="1"/>
  <c r="H448"/>
  <c r="H447" s="1"/>
  <c r="H446" s="1"/>
  <c r="H445" s="1"/>
  <c r="H444" s="1"/>
  <c r="H378"/>
  <c r="H373" s="1"/>
  <c r="H372" s="1"/>
  <c r="H365" s="1"/>
  <c r="H470"/>
  <c r="E100" s="1"/>
  <c r="H473"/>
  <c r="H475"/>
  <c r="H474" s="1"/>
  <c r="H340"/>
  <c r="H339" s="1"/>
  <c r="H385"/>
  <c r="H384" s="1"/>
  <c r="H383" s="1"/>
  <c r="H382" s="1"/>
  <c r="H113" l="1"/>
  <c r="H443"/>
  <c r="H308"/>
  <c r="H398"/>
  <c r="H73"/>
  <c r="C535"/>
  <c r="E105"/>
  <c r="E103"/>
  <c r="E101"/>
  <c r="E98"/>
  <c r="E96"/>
  <c r="E95"/>
  <c r="E93"/>
  <c r="E92"/>
  <c r="E90"/>
  <c r="E89"/>
  <c r="E87"/>
  <c r="E85"/>
  <c r="E84"/>
  <c r="E82"/>
  <c r="E81"/>
  <c r="E80"/>
  <c r="H72"/>
  <c r="H550"/>
  <c r="H307" l="1"/>
  <c r="H53"/>
  <c r="H35"/>
  <c r="H551"/>
  <c r="H544"/>
  <c r="H549" l="1"/>
  <c r="C25"/>
  <c r="H71" l="1"/>
  <c r="H70" s="1"/>
  <c r="H69" s="1"/>
  <c r="H68" s="1"/>
  <c r="C534" l="1"/>
  <c r="E86" l="1"/>
  <c r="E102"/>
  <c r="E104"/>
  <c r="E88"/>
  <c r="H63"/>
  <c r="H513" s="1"/>
  <c r="H512" s="1"/>
  <c r="H511" s="1"/>
  <c r="H510" s="1"/>
  <c r="E99" l="1"/>
  <c r="C15"/>
  <c r="E91"/>
  <c r="E97"/>
  <c r="H543"/>
  <c r="E79" l="1"/>
  <c r="E94"/>
  <c r="H542"/>
  <c r="H541" s="1"/>
  <c r="G535"/>
  <c r="G534"/>
  <c r="E78" l="1"/>
  <c r="G533"/>
  <c r="C533"/>
  <c r="C16" l="1"/>
  <c r="H517"/>
  <c r="H516" s="1"/>
  <c r="H515" s="1"/>
  <c r="H514" s="1"/>
  <c r="C18"/>
</calcChain>
</file>

<file path=xl/sharedStrings.xml><?xml version="1.0" encoding="utf-8"?>
<sst xmlns="http://schemas.openxmlformats.org/spreadsheetml/2006/main" count="2214" uniqueCount="461">
  <si>
    <t>РЕШЕНИЕ</t>
  </si>
  <si>
    <t>станица Новоалексеевская</t>
  </si>
  <si>
    <t>Сумма</t>
  </si>
  <si>
    <t>(тыс. руб.)</t>
  </si>
  <si>
    <t>№</t>
  </si>
  <si>
    <t>Наименование</t>
  </si>
  <si>
    <t>ПР</t>
  </si>
  <si>
    <t>1.</t>
  </si>
  <si>
    <t>Общегосударственные вопросы</t>
  </si>
  <si>
    <t>01</t>
  </si>
  <si>
    <t>00</t>
  </si>
  <si>
    <t>02</t>
  </si>
  <si>
    <t>04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</si>
  <si>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</si>
  <si>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</si>
  <si>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</si>
  <si>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</si>
  <si>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</si>
  <si>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</si>
  <si>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09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</si>
  <si>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</si>
  <si>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</si>
  <si>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</si>
  <si>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</si>
  <si>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</si>
  <si>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</si>
  <si>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</si>
  <si>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</si>
  <si>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</si>
  <si>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08</t>
  </si>
  <si>
    <t>Культура</t>
  </si>
  <si>
    <t>7.</t>
  </si>
  <si>
    <t>8.</t>
  </si>
  <si>
    <t>Социальная политика</t>
  </si>
  <si>
    <t>Пенсионное обеспечение</t>
  </si>
  <si>
    <t>Социальное обеспечение населения</t>
  </si>
  <si>
    <t>РЗ</t>
  </si>
  <si>
    <t>КЦСР</t>
  </si>
  <si>
    <t>КВР</t>
  </si>
  <si>
    <t>Новоалексеевское сельское поселение</t>
  </si>
  <si>
    <t>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</si>
  <si>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</si>
  <si>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</si>
  <si>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11</t>
  </si>
  <si>
    <t>Вед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</si>
  <si>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</si>
  <si>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</si>
  <si>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</si>
  <si>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Физическая культура и спорт</t>
  </si>
  <si>
    <t>Физическая культура</t>
  </si>
  <si>
    <t xml:space="preserve">  1.1. Статью 1 изложить в следующей редакции:</t>
  </si>
  <si>
    <t xml:space="preserve">1) общий объем доходов в сумме </t>
  </si>
  <si>
    <t>2) общий объем расходов сумме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</si>
  <si>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</si>
  <si>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</si>
  <si>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</si>
  <si>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Единый сельскохозяйственный налог</t>
  </si>
  <si>
    <t>Земельный налог</t>
  </si>
  <si>
    <t>20000000000000000</t>
  </si>
  <si>
    <t>БЕЗВОЗМЕЗДНЫЕ ПОСТУПЛЕНИЯ</t>
  </si>
  <si>
    <t>Рз</t>
  </si>
  <si>
    <t>Всего расходов в том числе:</t>
  </si>
  <si>
    <t>2 00 00000 00 0000 000</t>
  </si>
  <si>
    <t>Безвозмездные поступления</t>
  </si>
  <si>
    <t>2 02 00000 00 0000 000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</si>
  <si>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</si>
  <si>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</si>
  <si>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</si>
  <si>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Остатки средств бюджетов</t>
  </si>
  <si>
    <t>000 01 05 00 00 00 0000 500</t>
  </si>
  <si>
    <t>Увеличение остатков средств бюджетов</t>
  </si>
  <si>
    <t>000 01 05 02 00 00 0000 510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</si>
  <si>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</si>
  <si>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</si>
  <si>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</si>
  <si>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</si>
  <si>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</si>
  <si>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</si>
  <si>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000 01 05 00 00 00 0000 610</t>
  </si>
  <si>
    <t>Уменьшение прочих остатков средств бюджетов</t>
  </si>
  <si>
    <t xml:space="preserve">000 01 05 02 00 00 0000 610 </t>
  </si>
  <si>
    <t>Уменьшение прочих остатков денежных средств бюджетов</t>
  </si>
  <si>
    <t>992 01 05 02 01 10 0000 610</t>
  </si>
  <si>
    <t>12</t>
  </si>
  <si>
    <t>06</t>
  </si>
  <si>
    <t>Дорожное хозяйство (дорожные фонды)</t>
  </si>
  <si>
    <t>Объем субвенций, всего тыс., рублей</t>
  </si>
  <si>
    <t>Наименование поселения</t>
  </si>
  <si>
    <t>ИТОГО</t>
  </si>
  <si>
    <t>Безвозмездные поступления от других бюджетов бюджетной системы Российской Федерации</t>
  </si>
  <si>
    <t>Резервные фонды</t>
  </si>
  <si>
    <t>9.</t>
  </si>
  <si>
    <t>Расходы на обеспечение функций органов местного самоуправления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</si>
  <si>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</si>
  <si>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</si>
  <si>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</si>
  <si>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</si>
  <si>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</si>
  <si>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</si>
  <si>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</si>
  <si>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</si>
  <si>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</si>
  <si>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Обеспечение деятельности администрации поселения</t>
  </si>
  <si>
    <t>Расходы на обеспечение деятельности (оказание услуг) муниципальных учреждений</t>
  </si>
  <si>
    <t>Социальное обеспечение и иные выплаты населению</t>
  </si>
  <si>
    <t>300</t>
  </si>
  <si>
    <t>600</t>
  </si>
  <si>
    <t xml:space="preserve">Мероприятия по пожарной безопасности 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</si>
  <si>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</si>
  <si>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Мероприятия  в сфере культуры, кинематографии и средств массовой информации</t>
  </si>
  <si>
    <t>Мероприятия в области спорта и физической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</si>
  <si>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</si>
  <si>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</si>
  <si>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10.</t>
  </si>
  <si>
    <t>Средсва массовой информации</t>
  </si>
  <si>
    <t>Другие вопросы в области средств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</si>
  <si>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</si>
  <si>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</si>
  <si>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Финансовое обеспечение непредвиденных расходов</t>
  </si>
  <si>
    <t>Развитие мер социальной поддержки отдельных категорий граждан</t>
  </si>
  <si>
    <t>Предоставление субсидий бюджетным, автономным учреждениям и иным некоммерческим организациям</t>
  </si>
  <si>
    <t>14</t>
  </si>
  <si>
    <t xml:space="preserve">Культура, кинематография </t>
  </si>
  <si>
    <t>Поддержка учреждений библиотечного обслуживания населения</t>
  </si>
  <si>
    <t>Средства массовой информации</t>
  </si>
  <si>
    <t>Информационное обеспечение деятельности органов местного самоуправления</t>
  </si>
  <si>
    <t>Субвенции бюджетам сельских поселений на выполнение передаваемых полномочий субъектов Российской Федерации</t>
  </si>
  <si>
    <t>в том числе по полномочиям,                                                                    тыс. руб.</t>
  </si>
  <si>
    <t>00 0 00 00000</t>
  </si>
  <si>
    <t>Обеспечение деятельности высшего должностного лица поселений Курганинского района</t>
  </si>
  <si>
    <t>90 0 00 00000</t>
  </si>
  <si>
    <t>90 1 00 00000</t>
  </si>
  <si>
    <t>90 1 00 00190</t>
  </si>
  <si>
    <t>91 0 00 00000</t>
  </si>
  <si>
    <t>91 1 00 00000</t>
  </si>
  <si>
    <t>91 1 00 00190</t>
  </si>
  <si>
    <t xml:space="preserve">Осуществление отдельных государственных полномочий </t>
  </si>
  <si>
    <t>91 3 00 60190</t>
  </si>
  <si>
    <t>93 0 00 00000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</si>
  <si>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</si>
  <si>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</si>
  <si>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</si>
  <si>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91 4 00 00000</t>
  </si>
  <si>
    <t xml:space="preserve">Резервный фонд администрации поселений </t>
  </si>
  <si>
    <t>91 4 00 20590</t>
  </si>
  <si>
    <t>Муниципальная программа поселений Курганинского района "Социальная поддержка граждан"</t>
  </si>
  <si>
    <t>83 0 00 00000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</si>
  <si>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</si>
  <si>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</si>
  <si>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</si>
  <si>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83 1 02 10060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</si>
  <si>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</si>
  <si>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</si>
  <si>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>83 2 01 00000</t>
  </si>
  <si>
    <t>83 2 01 11540</t>
  </si>
  <si>
    <t>91 2 00 00000</t>
  </si>
  <si>
    <t>91 2 00 00590</t>
  </si>
  <si>
    <t>91 3 00 00000</t>
  </si>
  <si>
    <t>91 3 00 51180</t>
  </si>
  <si>
    <t>Муниципальная программа поселений Курганинского района "Обеспечение безопасности населения "</t>
  </si>
  <si>
    <t>84 0 00 00000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</si>
  <si>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</si>
  <si>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</si>
  <si>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</si>
  <si>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</si>
  <si>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</si>
  <si>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84 5 00 00000</t>
  </si>
  <si>
    <t>84 5 01 10280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</si>
  <si>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</si>
  <si>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</si>
  <si>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</si>
  <si>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</si>
  <si>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</si>
  <si>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</si>
  <si>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</si>
  <si>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</si>
  <si>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</si>
  <si>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</si>
  <si>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</si>
  <si>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</si>
  <si>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</si>
  <si>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</si>
  <si>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</si>
  <si>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85 1 01 10380</t>
  </si>
  <si>
    <t>Муниципальная программа поселений Курганинского района " Развитие коммунального хозяйства"</t>
  </si>
  <si>
    <t>86 0 00 00000</t>
  </si>
  <si>
    <t>86 1 00 00000</t>
  </si>
  <si>
    <t>Муниципальная программа поселений Курганинского района "Социально экономическое и территориальное развитие "</t>
  </si>
  <si>
    <t>88 0 00 00000</t>
  </si>
  <si>
    <t>88 1 00 00000</t>
  </si>
  <si>
    <t>88 1 01 00000</t>
  </si>
  <si>
    <t>Мероприятия по уличному освещению</t>
  </si>
  <si>
    <t>88 1 01 10300</t>
  </si>
  <si>
    <t xml:space="preserve">Мероприятия по благоустройсту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</si>
  <si>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</si>
  <si>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</si>
  <si>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</si>
  <si>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</si>
  <si>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</si>
  <si>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</si>
  <si>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</si>
  <si>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</si>
  <si>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</si>
  <si>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88 1 04 00000</t>
  </si>
  <si>
    <t>Содержание мест захоранения</t>
  </si>
  <si>
    <t>88 1 04 10340</t>
  </si>
  <si>
    <t>Муниципальная программа поселений Курганинского района "Развитие культуры"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</si>
  <si>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</si>
  <si>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</si>
  <si>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</si>
  <si>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</si>
  <si>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</si>
  <si>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</si>
  <si>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 xml:space="preserve">Сохранение , использование и популяризация объектов культурного наследия </t>
  </si>
  <si>
    <t>80 1 03 00000</t>
  </si>
  <si>
    <t>80 1 03 10350</t>
  </si>
  <si>
    <t>80 1 04 00000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</si>
  <si>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</si>
  <si>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</si>
  <si>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</si>
  <si>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</si>
  <si>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</si>
  <si>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</si>
  <si>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</si>
  <si>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</si>
  <si>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</si>
  <si>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</si>
  <si>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</si>
  <si>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</si>
  <si>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</si>
  <si>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81 1 01 10170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</si>
  <si>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</si>
  <si>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</si>
  <si>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</si>
  <si>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</si>
  <si>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тыс. руб.</t>
  </si>
  <si>
    <t>Утвердить объем бюджетных ассигнований дорожного фонда Новоалексеевского сельского</t>
  </si>
  <si>
    <t>1 00 00000 00 0000 000</t>
  </si>
  <si>
    <t>1 05 03000 01 0000 110</t>
  </si>
  <si>
    <t>1 06 01030 10 0000 110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</si>
  <si>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субьектов Российской федерации</t>
  </si>
  <si>
    <t xml:space="preserve">Глава муниципального образования </t>
  </si>
  <si>
    <t>Обеспечение функционирования администрации поселения  Курганинского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</si>
  <si>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</si>
  <si>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отдельных государственных полномочий  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</si>
  <si>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</si>
  <si>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</si>
  <si>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Получение руководителями ТОС поселения  компенсационных выплат на частичное возмещение затрат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</si>
  <si>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</si>
  <si>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Мероприятия по поддержке социально ориентированных некоммерческих организаций</t>
  </si>
  <si>
    <t>Обеспечение деятельности подведомственных учреждений администрации муниципального образования Курганинский район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</si>
  <si>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</si>
  <si>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</si>
  <si>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 xml:space="preserve">Пожарная безопасность </t>
  </si>
  <si>
    <t xml:space="preserve">Обеспечение мероприятий по совершенствованию противопожарной защиты </t>
  </si>
  <si>
    <t>84 5 01 00000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</si>
  <si>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</si>
  <si>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 xml:space="preserve">Муниципальная поддержка малого и среднего предпринимательства 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</si>
  <si>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</si>
  <si>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 xml:space="preserve">Привлекательный облик поселению </t>
  </si>
  <si>
    <t>Обеспечение комфортности проживания граждан в поселении</t>
  </si>
  <si>
    <t>Повышение уровня экологической безопасности и улучшение состояния окружающей среды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</si>
  <si>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</si>
  <si>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</si>
  <si>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</si>
  <si>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</si>
  <si>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Укрепление правопорядка, профилактика правонарушений, усиление борьбы с преступностью</t>
  </si>
  <si>
    <t>84 3 00 00000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</si>
  <si>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</si>
  <si>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84 3 01 00000</t>
  </si>
  <si>
    <t>Охрана общественного порядка населения</t>
  </si>
  <si>
    <t>84 3 01 10050</t>
  </si>
  <si>
    <t>Развитие водопроводно-канализационного комплекса</t>
  </si>
  <si>
    <t xml:space="preserve">Развитие комплекса мероприятий по модерназации, строительству, реконстукции и ремонту объектов водоснабжения </t>
  </si>
  <si>
    <t>86 1 01 00000</t>
  </si>
  <si>
    <t xml:space="preserve">Мероприятия по развитию водопроводно-канализационного комплекса </t>
  </si>
  <si>
    <t>86 1 01 10770</t>
  </si>
  <si>
    <t>Источники внутреннего финансирования дефицита бюджета, всего</t>
  </si>
  <si>
    <t>1 11 05025 10 0000 120</t>
  </si>
  <si>
    <t>1 08 04020 01 0000 110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</si>
  <si>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</si>
  <si>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</si>
  <si>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</si>
  <si>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</si>
  <si>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</si>
  <si>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</si>
  <si>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№ п/п</t>
  </si>
  <si>
    <t xml:space="preserve">Привлечение </t>
  </si>
  <si>
    <t>Погашение основной суммы долга</t>
  </si>
  <si>
    <t>иные условия</t>
  </si>
  <si>
    <t xml:space="preserve">предоставление обеспечения исполнения обязательств принципала по удовлетворению регрессного требования гаранта к принципалу </t>
  </si>
  <si>
    <t xml:space="preserve">Направление (цель)
гарантирования
</t>
  </si>
  <si>
    <t>Наименование принципала</t>
  </si>
  <si>
    <t>Объем гарантий</t>
  </si>
  <si>
    <t>тыс.руб.</t>
  </si>
  <si>
    <t xml:space="preserve">наличие права регрессного требования гаранта к принципалу </t>
  </si>
  <si>
    <t>Условия предоставления и исполнения гарантий</t>
  </si>
  <si>
    <t>––</t>
  </si>
  <si>
    <t>Объем</t>
  </si>
  <si>
    <t>Исполнение муниципальных гарантий Новоалексеевского сельского поселения</t>
  </si>
  <si>
    <t>За счет источников финансирования дефицита бюджета Новоалексеевского сельского поселения (по муниципальным гарантиям Новоалексеевского поселения), всего</t>
  </si>
  <si>
    <t>Председатель Совета Новоалексеевского сельского поселения</t>
  </si>
  <si>
    <t>2. Решение вступает в силу со дня подписания.</t>
  </si>
  <si>
    <t xml:space="preserve"> С.А. Носков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</si>
  <si>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</si>
  <si>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1 11 09080 10 0000 120</t>
  </si>
  <si>
    <t xml:space="preserve">Содействие трудоустройству граждан </t>
  </si>
  <si>
    <t>Организация временного трудоустройства несовершеннолетних граждан</t>
  </si>
  <si>
    <t>Муниципальная программа поселений Курганинского района " Молодежь поселений Курганинского района"</t>
  </si>
  <si>
    <t>82 0 00 00000</t>
  </si>
  <si>
    <t>82 1 03 00000</t>
  </si>
  <si>
    <t>82 1 03 10450</t>
  </si>
  <si>
    <t>2 02 15001 10 0000 150</t>
  </si>
  <si>
    <t>2 02 16001 10 0000 150</t>
  </si>
  <si>
    <t>2 02 35118 10 0000 150</t>
  </si>
  <si>
    <t>2 02 30024 10 0000 150</t>
  </si>
  <si>
    <t>2 02 10000 00 0000 150</t>
  </si>
  <si>
    <t>2 02 30000 00 0000 150</t>
  </si>
  <si>
    <t>ВСЕГО ДОХОДОВ</t>
  </si>
  <si>
    <t>1 03 02230 01 0000 110                                              
1 03 02240 01 0000 110
1 03 02250 01 0000 110
1 03 02260 01 0000 110</t>
  </si>
  <si>
    <t>1 06 06000 00 0000 110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</si>
  <si>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</si>
  <si>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2 02 20000 00 0000 150</t>
  </si>
  <si>
    <t>Субсидии бюджетам бюджетной системы Российской Федерации (межбюджетные субсидии)</t>
  </si>
  <si>
    <t xml:space="preserve">Раздел 2. 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</t>
  </si>
  <si>
    <t xml:space="preserve">  1.2. Пункт 5 статьи 3 изложить в следующей редакции:</t>
  </si>
  <si>
    <t>4) дефицит бюджета поселения в сумме</t>
  </si>
  <si>
    <t xml:space="preserve">  1.3. Статью 16 изложить в следующей редакции:</t>
  </si>
  <si>
    <t>1 13 01995 10 0000 130</t>
  </si>
  <si>
    <t>2 18 60010 10 0000 150</t>
  </si>
  <si>
    <t>Прочие доходы от оказания платных услуг (работ) получателями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</si>
  <si>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</si>
  <si>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88 1 06 24920</t>
  </si>
  <si>
    <t xml:space="preserve"> Реализация мероприятий инициативного проекта Новоалексеевского сельского поселения "Строительство тротуара по ул.Чкалова в ст-це Новоалексеевской</t>
  </si>
  <si>
    <t>Мероприятия по реализации инициативных проектов</t>
  </si>
  <si>
    <t>88 1 06 00000</t>
  </si>
  <si>
    <t>2 02 49999 10 0000 150</t>
  </si>
  <si>
    <t>Прочие межбюджетные трансферты, передаваемые бюджетам сельских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</si>
  <si>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</si>
  <si>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</si>
  <si>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</si>
  <si>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</si>
  <si>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</si>
  <si>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</si>
  <si>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</si>
  <si>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</si>
  <si>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</si>
  <si>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</si>
  <si>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Раздел 1. Перечень подлежащих предоставлению муниципальных гарантий Новоалексеевского сельского поселения в 2023 году</t>
  </si>
  <si>
    <t>Программа муниципальных гарантий Новоалексеевского сельского поселения в валюте  Российской Федерации на 2023 год</t>
  </si>
  <si>
    <t>Ремонт и укрепление материально технической базы, технического оснащения муниципальных учреждений культуры и (или) детских музы-кальных школ, художественных школ, школ искусств, домов детско-го творчества</t>
  </si>
  <si>
    <t>Предоставление адресной помощи гражданам поселений Курганинского района , попавшим в трудную жизненную ситуацию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</si>
  <si>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</si>
  <si>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</si>
  <si>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1.4. Статью 6 дополнить пунктом 3. следующего содержания:</t>
  </si>
  <si>
    <t>1.15. Приложение №11 «Программа муниципальных гарантий Новоалексеевского сельского поселения в валюте  Российской Федерации на 2023 год» изложить в следующей редакции:</t>
  </si>
  <si>
    <t>80 1 01 10640</t>
  </si>
  <si>
    <t>Ремонт и укрепление материально технической базы, технического оснащения муниципальных учреждений культуры</t>
  </si>
  <si>
    <t>88 1 01 24950</t>
  </si>
  <si>
    <t>Реализация мероприятий инициативных проектов</t>
  </si>
  <si>
    <t>92 1 00 10020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</si>
  <si>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</si>
  <si>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92 1 00 00000</t>
  </si>
  <si>
    <t>Мероприятия в рамках управления имуществом поселения</t>
  </si>
  <si>
    <t>92 0 00 00000</t>
  </si>
  <si>
    <t>Управление имуществом поселения</t>
  </si>
  <si>
    <t>07</t>
  </si>
  <si>
    <t>91 5 00 10500</t>
  </si>
  <si>
    <t>Обеспечение проведения выборов и референдумов</t>
  </si>
  <si>
    <t>91 5 00 00000</t>
  </si>
  <si>
    <t>Проведение выборов в представительные органы муниципального образования и главы муниципального образования</t>
  </si>
  <si>
    <t>1 13 02995 10 0000 130</t>
  </si>
  <si>
    <t>Прочие доходы от компенсации затрат  бюджетов сельских поселений</t>
  </si>
  <si>
    <t>Муниципальная программа поселений Курганинского района " Доступная "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</si>
  <si>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занятости, здравоохранения, культуры, образования, транспортной и пешеходной инфраструктуры, информации и связи, физической культуры и спорта в Краснодарском крае</t>
  </si>
  <si>
    <t>Реализация мероприятий муниципальной программы "Доступная среда"</t>
  </si>
  <si>
    <t>Закупка товаров, работ и услуг для обеспечения государственных (муниципальных) нуждвнебюджетными фондами</t>
  </si>
  <si>
    <t>89 1 01 11490</t>
  </si>
  <si>
    <t>89 0 00 00000</t>
  </si>
  <si>
    <t>89 1 01 00000</t>
  </si>
  <si>
    <t>О внесении изменений и дополнений в решение Совета Новоалексеевского сельского поселения                    от 11 декабря 2023 года № 204 «О бюджете Новоалексеевского сельского поселения Курганинского района на 2024 год»</t>
  </si>
  <si>
    <t xml:space="preserve">  В соответствии со статьёй 22.1, Положения о бюджетном процессе в Новоалексеевском сельском поселении Курганинского района утвержденного решением Совета Новоалексеевского сельского поселения от 22 декабря 2021 года № 120  и решения Совета Новоалексеевского сельского поселения от 11 декабря 2023 года № 204 «О бюджете Новоалексеевского сельского поселения Курганинский район на 2024 год» Представительный орган Новоалексеевского сельского поселения РЕШИЛ:</t>
  </si>
  <si>
    <t xml:space="preserve">  1. Внести в решение представительного органа Новоалексеевского сельского поселения                           от 11 декабря 2023 года №204 «О бюджете  Новоалексеевского сельского поселения Курганинского района на 2024 год» следующие изменения и дополнения:</t>
  </si>
  <si>
    <t xml:space="preserve"> поселения на 2024 год в сумме </t>
  </si>
  <si>
    <t xml:space="preserve">« 3. Увеличить размеры денежного вознаграждения лиц, замещающих муниципальные должности Новоалексеевского сельского поселения, а также размеры месячных окладов муниципальных служащих Новоалексеевского сельского поселения в соответствии с замещаемыми ими должностями муниципальной службы Новоалексеевского сельского поселения и размеры месячных окладов муниципальных служащих Новоалексеевского сельского поселения в соответствии с присвоенными им классными чинами муниципальной службы Новоалексеевского сельского поселения с 1 октября 2024 года на 4,0 процента.
4. Предусмотреть бюджетные ассигнования в целях повышения заработной платы (должностных окладов) работников муниципальных учреждений Новоалексеевского сельского поселения (за исключением отдельных категорий работников, оплата труда которых повышается согласно части 3 настоящей статьи) с 1 октября 2024 года на 4,0 процента.»
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</si>
  <si>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</si>
  <si>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</si>
  <si>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</si>
  <si>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</si>
  <si>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</si>
  <si>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</si>
  <si>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</si>
  <si>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</si>
  <si>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Муниципальная программа поселений Курганинского района "Формирование совеременной городской среды"</t>
  </si>
  <si>
    <t>Основные мероприятия Муниципальной программы поселений Курганинского района "Формирование совеременной городской среды"</t>
  </si>
  <si>
    <t>Обеспечение формирования единых ключевых подходов и приоритетов формирования комфортной городской среды на территории поселений Курганинского района с учетом приоритетов территориального развития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</si>
  <si>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</si>
  <si>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</si>
  <si>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79 0 00 00000</t>
  </si>
  <si>
    <t>79 1 00 00000</t>
  </si>
  <si>
    <t>79 1 01 00000</t>
  </si>
  <si>
    <t>79 1 01 10310</t>
  </si>
  <si>
    <t>79 1 F2 00000</t>
  </si>
  <si>
    <t>79 1 F2 55550</t>
  </si>
  <si>
    <t>79 1 01 10330</t>
  </si>
  <si>
    <t>80 1 01 L4670</t>
  </si>
  <si>
    <t>1.13. Приложение №8 «Объем межбюджетных трансфертов в расходах бюджета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на 2024 год» изложить в следующей редакции:</t>
  </si>
  <si>
    <t xml:space="preserve">Бюджетные кредиты, привлеченные в бюджет Новоалексеевского сельского поселения Курганинского района из других бюджетов бюджетной </t>
  </si>
  <si>
    <t>1.12. Приложение №7 «Программа муниципальных внутренних заимствований Новоалексеевского сельского поселения на 2024 год» изложить в следующей редакции:</t>
  </si>
  <si>
    <t>Бюджетные кредиты, привлеченные в бюджет поселения из других бюджетов бюджетной системы Российской Федерации, всего</t>
  </si>
  <si>
    <t>11.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</si>
  <si>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</si>
  <si>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</si>
  <si>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Обеспечение деятельности администрации поселения
Управление муниципальным долгом
</t>
  </si>
  <si>
    <t>91 7 00 00000</t>
  </si>
  <si>
    <t>Процентные платежи по муниципальному долгу</t>
  </si>
  <si>
    <t>91 7 00 10150</t>
  </si>
  <si>
    <t>700</t>
  </si>
  <si>
    <t>000 01 03 0000 00 0000 000</t>
  </si>
  <si>
    <t>Бюджетные кредиты из других бюджетов бюджетной системы Российской Федерации</t>
  </si>
  <si>
    <t>000 01 03 0100 00 0000 000</t>
  </si>
  <si>
    <t>Бюджетные кредиты из других бюджетов бюджетной системы Российской Федерации в валюте Российской Федерации</t>
  </si>
  <si>
    <t>000 01 03 0100 00 0000 710</t>
  </si>
  <si>
    <t>Привлечение кредитов из других бюджетов бюджетной системы Российской Федерации сельскими поселениями в валюте Российской Федерации</t>
  </si>
  <si>
    <t>000 01 03 0100 10 0000710</t>
  </si>
  <si>
    <t>000 01 03 0100 00 0000 800</t>
  </si>
  <si>
    <t>Погашение бюджетных кредитов из других бюджетов бюджетной системы Российской Федерации в валюте российской Федерации</t>
  </si>
  <si>
    <t>000 01 03 01 00 10 0000 810</t>
  </si>
  <si>
    <t>000 01 05 00 00 00 0000 000</t>
  </si>
  <si>
    <t>Изменение остатков средств на счетах по учёту средств бюджета</t>
  </si>
  <si>
    <t xml:space="preserve">Привлечение бюджетами сельских поселений кредитов из других бюджетов бюджетной системы Российской Федерации бюджетом поселения в </t>
  </si>
  <si>
    <t xml:space="preserve">Погашение бюджетных кредитов из других бюджетов бюджетной системы Российской Федерации бюджетом поселения в валюте российской </t>
  </si>
  <si>
    <t>Мероприятия по благоустройству  территории</t>
  </si>
  <si>
    <t xml:space="preserve">Мероприятия по благоустройсту территорий </t>
  </si>
  <si>
    <t>Организация водоснабжения населения</t>
  </si>
  <si>
    <t>86 1 01 S0330</t>
  </si>
  <si>
    <t>Обеспечение развития и укрепления материально-технической базы домов культуры в населенных пунктах с числом жителей до 50 тыс. чел.</t>
  </si>
  <si>
    <t>2 02 29999 10 0000 150</t>
  </si>
  <si>
    <t>Прочие субсидии бюджетам сельских поселений</t>
  </si>
  <si>
    <t>86 2 00 00000</t>
  </si>
  <si>
    <t xml:space="preserve">Развитие топливно-энергетического комплекса </t>
  </si>
  <si>
    <t>86 2 01 00000</t>
  </si>
  <si>
    <t>Развитие газификации населенных пунктов поселений</t>
  </si>
  <si>
    <t>86 2 01 10760</t>
  </si>
  <si>
    <t>Организация газоснабжения населенных пунктов</t>
  </si>
  <si>
    <t>КУРГАНИНСКОГО РАЙОНА</t>
  </si>
  <si>
    <t xml:space="preserve">СОВЕТ НОВОАЛЕКСЕЕВСКОГО СЕЛЬСКОГО ПОСЕЛЕНИЯ </t>
  </si>
  <si>
    <t>1. Утвердить основные характеристики бюджета Новоалексеевского сельского поселения на 2023 год:</t>
  </si>
  <si>
    <t>3) верхний предел муниципального внутреннего долга Новоалексеевского сельского поселения                   на 1 января 2025 года в сумме 2576,0 тыс. рублей, в том числе верхний предел долга по муниципальным гарантиям Новоалексеевского сельского поселения в сумме 0,0 тыс. рублей</t>
  </si>
  <si>
    <t>5. Утвердить в составе ведомственной структуры расходов бюджета Новоалексеевского сельского поселения на 2024 год:</t>
  </si>
  <si>
    <t xml:space="preserve">1) общий объем бюджетных ассигнований, направляемых на исполнение публичных нормативных обязательств в сумме 654,4 тыс. рублей;
2) резервный фонд администрации Новоалексеевского сельского поселения в сумме 40,0 тыс. рублей.
</t>
  </si>
  <si>
    <t>1.2. В статье 18 пункт 2 изложить в новой редакции:
 «2. Установить, что казначейскому сопровождению подлежат следующие средства, предоставляемые из бюджета Новоалексеевского сельского поселения Курганинского района:
1) авансовые платежи по муниципальным контрактам, заключаемым на сумму 50000,0 тыс. рублей и более, за исключением муниципальных контрактов, подлежащих банковскому сопровождению.
2) авансовые платежи по контрактам (договорам), заключаемым на сумму 50000,0 тыс. рублей и более бюджетными или автономными муниципальными уч-реждениями Новоалексеевского сельского поселения Курганинского района, лицевые счета которым открыты в Управлении Федерального казначейства по Краснодарскому краю, источником финансового обеспечения которых являются субсидии, предоставляемые в соответствии с абзацем вторым пункта 1 статьи 78.1 и статьей 78.2 Бюджетного кодекса Российской Федерации, за исключением контрактов (договоров), подлежащих банковскому сопровождению.»</t>
  </si>
  <si>
    <t>1.3. Приложение №1 "Объем поступлений доходов в бюджет Новоалексеевского сельского поселения по кодам видов (подвидов) доходов на 2024 год" изложить в следующей редакции:</t>
  </si>
  <si>
    <t>1.4. Приложение №2 "Безвозмездные поступления из бюджета Курганинского района на 2024 год" изложить в новой редакции:</t>
  </si>
  <si>
    <t>1.5. Приложение №3 "Распределение расходов бюджета Новоалексеевского сельского поселения на 2024 год по разделам и подразделам функциональной классификации расходов бюджетов Российской Федерации" изложить в следующей редакции:</t>
  </si>
  <si>
    <t xml:space="preserve">1.6. Приложение №4 "Распределение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на 2024 год" изложить в новой редакции: </t>
  </si>
  <si>
    <t xml:space="preserve">1.7. Приложение №5 "Ведомственная структура расходов бюджета Новоалексеевского сельского поселения на 2024 год  " изложить в новой редакции </t>
  </si>
  <si>
    <t>1.8. Приложение №6 «Источники внутреннего финансирования дефицита  бюджета Новоалексеевского сельского поселения на 2024 год» изложить в следующей редакции:</t>
  </si>
  <si>
    <t>1.9. Приложение №9 «Безвозмездные поступления из краевого бюджета на 2023 год» изложить в следующей редакции:</t>
  </si>
  <si>
    <t>от 20.03.2024</t>
  </si>
  <si>
    <t>№ 216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</si>
</sst>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Times NR Cyr MT"/>
    </font>
    <font>
      <b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3" fillId="0" borderId="0" xfId="0" applyFont="1" applyFill="1" applyBorder="1"/>
    <xf numFmtId="164" fontId="10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/>
    <xf numFmtId="0" fontId="15" fillId="0" borderId="0" xfId="0" applyFont="1" applyFill="1"/>
    <xf numFmtId="49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164" fontId="17" fillId="0" borderId="0" xfId="0" applyNumberFormat="1" applyFont="1" applyFill="1"/>
    <xf numFmtId="0" fontId="1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justify" vertical="top" wrapText="1"/>
    </xf>
    <xf numFmtId="0" fontId="13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3" fillId="0" borderId="0" xfId="0" applyFont="1" applyFill="1" applyBorder="1"/>
    <xf numFmtId="0" fontId="2" fillId="0" borderId="0" xfId="0" applyFont="1" applyFill="1"/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0" fontId="6" fillId="0" borderId="0" xfId="0" applyFont="1" applyFill="1"/>
    <xf numFmtId="0" fontId="14" fillId="0" borderId="0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/>
    <xf numFmtId="0" fontId="10" fillId="0" borderId="0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justify"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justify" vertical="top" wrapText="1"/>
    </xf>
    <xf numFmtId="164" fontId="14" fillId="0" borderId="1" xfId="0" applyNumberFormat="1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49" fontId="3" fillId="0" borderId="8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" xfId="1" applyNumberFormat="1" applyFont="1" applyFill="1" applyBorder="1" applyAlignment="1" applyProtection="1">
      <alignment horizontal="left" vertical="top" wrapText="1"/>
      <protection hidden="1"/>
    </xf>
    <xf numFmtId="0" fontId="11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3" fillId="0" borderId="1" xfId="1" applyNumberFormat="1" applyFont="1" applyFill="1" applyBorder="1" applyAlignment="1" applyProtection="1">
      <alignment horizontal="left" vertical="top" wrapText="1"/>
      <protection hidden="1"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49" fontId="14" fillId="0" borderId="0" xfId="0" applyNumberFormat="1" applyFont="1" applyFill="1" applyBorder="1" applyAlignment="1">
      <alignment horizontal="justify" vertical="top" wrapText="1"/>
    </xf>
    <xf numFmtId="164" fontId="14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4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14" fillId="0" borderId="5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64" fontId="11" fillId="0" borderId="5" xfId="0" applyNumberFormat="1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horizont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textRotation="90" wrapText="1"/>
    </xf>
    <xf numFmtId="49" fontId="10" fillId="0" borderId="7" xfId="0" applyNumberFormat="1" applyFont="1" applyFill="1" applyBorder="1" applyAlignment="1">
      <alignment horizontal="center" textRotation="90" wrapText="1"/>
    </xf>
    <xf numFmtId="164" fontId="6" fillId="0" borderId="6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3" fillId="0" borderId="5" xfId="1" applyNumberFormat="1" applyFont="1" applyFill="1" applyBorder="1" applyAlignment="1" applyProtection="1">
      <alignment horizontal="left" vertical="top" wrapText="1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Alignment="1">
      <alignment horizontal="left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006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3"/>
  <sheetViews>
    <sheetView tabSelected="1" workbookViewId="0">
      <selection sqref="A1:H555"/>
    </sheetView>
  </sheetViews>
  <sheetFormatPr defaultRowHeight="15"/>
  <cols>
    <col min="1" max="1" width="4.85546875" style="32" customWidth="1"/>
    <col min="2" max="2" width="54.42578125" style="32" customWidth="1"/>
    <col min="3" max="3" width="5" style="5" customWidth="1"/>
    <col min="4" max="4" width="5.140625" style="5" customWidth="1"/>
    <col min="5" max="5" width="5.5703125" style="5" customWidth="1"/>
    <col min="6" max="6" width="12.140625" style="5" customWidth="1"/>
    <col min="7" max="7" width="5.140625" style="5" customWidth="1"/>
    <col min="8" max="8" width="8" style="6" customWidth="1"/>
    <col min="9" max="9" width="3.85546875" style="8" customWidth="1"/>
    <col min="10" max="10" width="14.28515625" style="107" customWidth="1"/>
    <col min="11" max="11" width="12.85546875" style="107" customWidth="1"/>
    <col min="12" max="16" width="9.140625" style="107"/>
    <col min="17" max="17" width="11.140625" style="107" customWidth="1"/>
    <col min="18" max="18" width="7.140625" style="107" customWidth="1"/>
    <col min="19" max="16384" width="9.140625" style="107"/>
  </cols>
  <sheetData>
    <row r="1" spans="1:9" s="70" customFormat="1" ht="34.5" customHeight="1">
      <c r="A1" s="201" t="s">
        <v>446</v>
      </c>
      <c r="B1" s="201"/>
      <c r="C1" s="201"/>
      <c r="D1" s="201"/>
      <c r="E1" s="201"/>
      <c r="F1" s="201"/>
      <c r="G1" s="201"/>
      <c r="H1" s="201"/>
      <c r="I1" s="69"/>
    </row>
    <row r="2" spans="1:9" s="70" customFormat="1" ht="18.75">
      <c r="A2" s="201" t="s">
        <v>445</v>
      </c>
      <c r="B2" s="201"/>
      <c r="C2" s="201"/>
      <c r="D2" s="201"/>
      <c r="E2" s="201"/>
      <c r="F2" s="201"/>
      <c r="G2" s="201"/>
      <c r="H2" s="201"/>
      <c r="I2" s="69"/>
    </row>
    <row r="3" spans="1:9" s="70" customFormat="1" ht="18.75">
      <c r="A3" s="201" t="s">
        <v>0</v>
      </c>
      <c r="B3" s="201"/>
      <c r="C3" s="201"/>
      <c r="D3" s="201"/>
      <c r="E3" s="201"/>
      <c r="F3" s="201"/>
      <c r="G3" s="201"/>
      <c r="H3" s="201"/>
      <c r="I3" s="69"/>
    </row>
    <row r="4" spans="1:9" ht="15.75" customHeight="1">
      <c r="B4" s="32" t="s">
        <v>459</v>
      </c>
      <c r="G4" s="5" t="s">
        <v>460</v>
      </c>
    </row>
    <row r="5" spans="1:9">
      <c r="A5" s="202" t="s">
        <v>1</v>
      </c>
      <c r="B5" s="202"/>
      <c r="C5" s="202"/>
      <c r="D5" s="202"/>
      <c r="E5" s="202"/>
      <c r="F5" s="202"/>
      <c r="G5" s="202"/>
      <c r="H5" s="202"/>
    </row>
    <row r="6" spans="1:9">
      <c r="A6" s="71"/>
      <c r="B6" s="71"/>
      <c r="C6" s="71"/>
      <c r="D6" s="71"/>
      <c r="E6" s="71"/>
      <c r="F6" s="71"/>
      <c r="G6" s="71"/>
      <c r="H6" s="71"/>
    </row>
    <row r="7" spans="1:9" ht="47.25" customHeight="1">
      <c r="A7" s="205" t="s">
        <v>380</v>
      </c>
      <c r="B7" s="205"/>
      <c r="C7" s="205"/>
      <c r="D7" s="205"/>
      <c r="E7" s="205"/>
      <c r="F7" s="205"/>
      <c r="G7" s="205"/>
      <c r="H7" s="205"/>
    </row>
    <row r="8" spans="1:9" ht="9.75" customHeight="1">
      <c r="A8" s="72"/>
      <c r="B8" s="72"/>
      <c r="C8" s="72"/>
      <c r="D8" s="72"/>
      <c r="E8" s="72"/>
      <c r="F8" s="72"/>
      <c r="G8" s="72"/>
      <c r="H8" s="72"/>
    </row>
    <row r="9" spans="1:9" ht="78.75" customHeight="1">
      <c r="A9" s="206" t="s">
        <v>381</v>
      </c>
      <c r="B9" s="206"/>
      <c r="C9" s="206"/>
      <c r="D9" s="206"/>
      <c r="E9" s="206"/>
      <c r="F9" s="206"/>
      <c r="G9" s="206"/>
      <c r="H9" s="206"/>
    </row>
    <row r="10" spans="1:9" ht="11.25" customHeight="1">
      <c r="A10" s="7"/>
      <c r="B10" s="7"/>
      <c r="C10" s="7"/>
      <c r="D10" s="7"/>
      <c r="E10" s="7"/>
      <c r="F10" s="7"/>
      <c r="G10" s="7"/>
      <c r="H10" s="7"/>
    </row>
    <row r="11" spans="1:9" ht="47.25" customHeight="1">
      <c r="A11" s="207" t="s">
        <v>382</v>
      </c>
      <c r="B11" s="207"/>
      <c r="C11" s="207"/>
      <c r="D11" s="207"/>
      <c r="E11" s="207"/>
      <c r="F11" s="207"/>
      <c r="G11" s="207"/>
      <c r="H11" s="207"/>
    </row>
    <row r="12" spans="1:9" ht="15" customHeight="1">
      <c r="A12" s="7"/>
      <c r="B12" s="7"/>
      <c r="C12" s="7"/>
      <c r="D12" s="7"/>
      <c r="E12" s="7"/>
      <c r="F12" s="7"/>
      <c r="G12" s="7"/>
      <c r="H12" s="7"/>
    </row>
    <row r="13" spans="1:9" ht="14.25" customHeight="1">
      <c r="A13" s="203" t="s">
        <v>50</v>
      </c>
      <c r="B13" s="203"/>
      <c r="C13" s="203"/>
      <c r="D13" s="203"/>
      <c r="E13" s="203"/>
      <c r="F13" s="203"/>
      <c r="G13" s="203"/>
      <c r="H13" s="203"/>
    </row>
    <row r="14" spans="1:9" ht="30.75" customHeight="1">
      <c r="A14" s="158" t="s">
        <v>447</v>
      </c>
      <c r="B14" s="158"/>
      <c r="C14" s="158"/>
      <c r="D14" s="158"/>
      <c r="E14" s="158"/>
      <c r="F14" s="158"/>
      <c r="G14" s="158"/>
      <c r="H14" s="158"/>
    </row>
    <row r="15" spans="1:9" ht="15" customHeight="1">
      <c r="A15" s="154" t="s">
        <v>51</v>
      </c>
      <c r="B15" s="154"/>
      <c r="C15" s="204">
        <f>H63</f>
        <v>89040.653690000006</v>
      </c>
      <c r="D15" s="204"/>
      <c r="E15" s="204"/>
      <c r="F15" s="154" t="s">
        <v>235</v>
      </c>
      <c r="G15" s="154"/>
      <c r="H15" s="73"/>
    </row>
    <row r="16" spans="1:9" ht="15" customHeight="1">
      <c r="A16" s="154" t="s">
        <v>52</v>
      </c>
      <c r="B16" s="154"/>
      <c r="C16" s="196">
        <f>E78</f>
        <v>95373.299999999988</v>
      </c>
      <c r="D16" s="196"/>
      <c r="E16" s="196"/>
      <c r="F16" s="154" t="s">
        <v>235</v>
      </c>
      <c r="G16" s="154"/>
      <c r="H16" s="73"/>
    </row>
    <row r="17" spans="1:13" ht="46.5" customHeight="1">
      <c r="A17" s="158" t="s">
        <v>448</v>
      </c>
      <c r="B17" s="158"/>
      <c r="C17" s="158"/>
      <c r="D17" s="158"/>
      <c r="E17" s="158"/>
      <c r="F17" s="158"/>
      <c r="G17" s="158"/>
      <c r="H17" s="158"/>
    </row>
    <row r="18" spans="1:13" ht="13.5" customHeight="1">
      <c r="A18" s="158" t="s">
        <v>326</v>
      </c>
      <c r="B18" s="158"/>
      <c r="C18" s="196">
        <f>H508</f>
        <v>2000</v>
      </c>
      <c r="D18" s="196"/>
      <c r="E18" s="196"/>
      <c r="F18" s="154" t="s">
        <v>235</v>
      </c>
      <c r="G18" s="154"/>
      <c r="H18" s="73"/>
    </row>
    <row r="19" spans="1:13" ht="13.5" customHeight="1">
      <c r="A19" s="74"/>
      <c r="B19" s="74"/>
      <c r="C19" s="75"/>
      <c r="D19" s="75"/>
      <c r="E19" s="75"/>
      <c r="F19" s="74"/>
      <c r="G19" s="74"/>
      <c r="H19" s="73"/>
    </row>
    <row r="20" spans="1:13" ht="13.5" hidden="1" customHeight="1">
      <c r="A20" s="158" t="s">
        <v>325</v>
      </c>
      <c r="B20" s="158"/>
      <c r="C20" s="158"/>
      <c r="D20" s="158"/>
      <c r="E20" s="158"/>
      <c r="F20" s="158"/>
      <c r="G20" s="158"/>
      <c r="H20" s="158"/>
    </row>
    <row r="21" spans="1:13" ht="32.25" hidden="1" customHeight="1">
      <c r="A21" s="158" t="s">
        <v>449</v>
      </c>
      <c r="B21" s="158"/>
      <c r="C21" s="158"/>
      <c r="D21" s="158"/>
      <c r="E21" s="158"/>
      <c r="F21" s="158"/>
      <c r="G21" s="158"/>
      <c r="H21" s="158"/>
    </row>
    <row r="22" spans="1:13" ht="49.5" hidden="1" customHeight="1">
      <c r="A22" s="164" t="s">
        <v>450</v>
      </c>
      <c r="B22" s="164"/>
      <c r="C22" s="164"/>
      <c r="D22" s="164"/>
      <c r="E22" s="164"/>
      <c r="F22" s="164"/>
      <c r="G22" s="164"/>
      <c r="H22" s="164"/>
      <c r="I22" s="107"/>
    </row>
    <row r="23" spans="1:13" ht="13.5" hidden="1" customHeight="1">
      <c r="A23" s="158" t="s">
        <v>327</v>
      </c>
      <c r="B23" s="158"/>
      <c r="C23" s="158"/>
      <c r="D23" s="158"/>
      <c r="E23" s="158"/>
      <c r="F23" s="158"/>
      <c r="G23" s="158"/>
      <c r="H23" s="158"/>
    </row>
    <row r="24" spans="1:13" ht="14.25" hidden="1" customHeight="1">
      <c r="A24" s="158" t="s">
        <v>236</v>
      </c>
      <c r="B24" s="158"/>
      <c r="C24" s="158"/>
      <c r="D24" s="158"/>
      <c r="E24" s="158"/>
      <c r="F24" s="158"/>
      <c r="G24" s="158"/>
      <c r="H24" s="158"/>
    </row>
    <row r="25" spans="1:13" ht="13.5" hidden="1" customHeight="1">
      <c r="A25" s="158" t="s">
        <v>383</v>
      </c>
      <c r="B25" s="158"/>
      <c r="C25" s="196">
        <f>E92</f>
        <v>4786.1000000000004</v>
      </c>
      <c r="D25" s="196"/>
      <c r="E25" s="196"/>
      <c r="F25" s="154" t="s">
        <v>235</v>
      </c>
      <c r="G25" s="154"/>
      <c r="H25" s="73"/>
    </row>
    <row r="26" spans="1:13" ht="12" hidden="1" customHeight="1">
      <c r="A26" s="74"/>
      <c r="B26" s="76"/>
      <c r="C26" s="75"/>
      <c r="D26" s="75"/>
      <c r="E26" s="75"/>
      <c r="F26" s="74"/>
      <c r="G26" s="74"/>
      <c r="H26" s="73"/>
    </row>
    <row r="27" spans="1:13" ht="13.5" hidden="1" customHeight="1">
      <c r="A27" s="164" t="s">
        <v>354</v>
      </c>
      <c r="B27" s="164"/>
      <c r="C27" s="164"/>
      <c r="D27" s="164"/>
      <c r="E27" s="164"/>
      <c r="F27" s="164"/>
      <c r="G27" s="164"/>
      <c r="H27" s="164"/>
    </row>
    <row r="28" spans="1:13" ht="175.5" hidden="1" customHeight="1">
      <c r="A28" s="164" t="s">
        <v>384</v>
      </c>
      <c r="B28" s="164"/>
      <c r="C28" s="164"/>
      <c r="D28" s="164"/>
      <c r="E28" s="164"/>
      <c r="F28" s="164"/>
      <c r="G28" s="164"/>
      <c r="H28" s="164"/>
      <c r="M28" s="108"/>
    </row>
    <row r="29" spans="1:13" ht="14.25" hidden="1" customHeight="1">
      <c r="A29" s="76"/>
      <c r="B29" s="76"/>
      <c r="C29" s="76"/>
      <c r="D29" s="76"/>
      <c r="E29" s="76"/>
      <c r="F29" s="76"/>
      <c r="G29" s="76"/>
      <c r="H29" s="76"/>
      <c r="M29" s="108"/>
    </row>
    <row r="30" spans="1:13" ht="193.5" customHeight="1">
      <c r="A30" s="164" t="s">
        <v>451</v>
      </c>
      <c r="B30" s="164"/>
      <c r="C30" s="164"/>
      <c r="D30" s="164"/>
      <c r="E30" s="164"/>
      <c r="F30" s="164"/>
      <c r="G30" s="164"/>
      <c r="H30" s="164"/>
      <c r="M30" s="108"/>
    </row>
    <row r="31" spans="1:13" ht="13.5" customHeight="1">
      <c r="A31" s="74"/>
      <c r="B31" s="74"/>
      <c r="C31" s="75"/>
      <c r="D31" s="75"/>
      <c r="E31" s="75"/>
      <c r="F31" s="74"/>
      <c r="G31" s="74"/>
      <c r="H31" s="73"/>
    </row>
    <row r="32" spans="1:13" s="109" customFormat="1" ht="31.5" customHeight="1">
      <c r="A32" s="155" t="s">
        <v>452</v>
      </c>
      <c r="B32" s="155"/>
      <c r="C32" s="155"/>
      <c r="D32" s="155"/>
      <c r="E32" s="155"/>
      <c r="F32" s="155"/>
      <c r="G32" s="155"/>
      <c r="H32" s="155"/>
      <c r="I32" s="9"/>
    </row>
    <row r="33" spans="1:9" s="109" customFormat="1" ht="14.25" customHeight="1">
      <c r="A33" s="77"/>
      <c r="B33" s="77"/>
      <c r="C33" s="77"/>
      <c r="D33" s="77"/>
      <c r="E33" s="77"/>
      <c r="F33" s="77"/>
      <c r="G33" s="156" t="s">
        <v>3</v>
      </c>
      <c r="H33" s="156"/>
      <c r="I33" s="9"/>
    </row>
    <row r="34" spans="1:9" s="109" customFormat="1" ht="53.25" customHeight="1">
      <c r="A34" s="1"/>
      <c r="B34" s="50" t="s">
        <v>53</v>
      </c>
      <c r="C34" s="142" t="s">
        <v>54</v>
      </c>
      <c r="D34" s="143"/>
      <c r="E34" s="143"/>
      <c r="F34" s="143"/>
      <c r="G34" s="144"/>
      <c r="H34" s="66" t="s">
        <v>2</v>
      </c>
      <c r="I34" s="9"/>
    </row>
    <row r="35" spans="1:9" s="109" customFormat="1" ht="13.5" customHeight="1">
      <c r="A35" s="23"/>
      <c r="B35" s="24" t="s">
        <v>237</v>
      </c>
      <c r="C35" s="165" t="s">
        <v>55</v>
      </c>
      <c r="D35" s="166"/>
      <c r="E35" s="166"/>
      <c r="F35" s="166"/>
      <c r="G35" s="167"/>
      <c r="H35" s="25">
        <f>SUM(H36:H52)</f>
        <v>25873.9</v>
      </c>
      <c r="I35" s="9"/>
    </row>
    <row r="36" spans="1:9" s="109" customFormat="1" ht="103.5" customHeight="1">
      <c r="A36" s="1"/>
      <c r="B36" s="78" t="s">
        <v>338</v>
      </c>
      <c r="C36" s="142" t="s">
        <v>339</v>
      </c>
      <c r="D36" s="143"/>
      <c r="E36" s="143"/>
      <c r="F36" s="143"/>
      <c r="G36" s="144"/>
      <c r="H36" s="60">
        <v>6000</v>
      </c>
      <c r="I36" s="9"/>
    </row>
    <row r="37" spans="1:9" s="109" customFormat="1" ht="142.5" customHeight="1">
      <c r="A37" s="1"/>
      <c r="B37" s="78" t="s">
        <v>340</v>
      </c>
      <c r="C37" s="142" t="s">
        <v>341</v>
      </c>
      <c r="D37" s="143"/>
      <c r="E37" s="143"/>
      <c r="F37" s="143"/>
      <c r="G37" s="144"/>
      <c r="H37" s="60">
        <v>0</v>
      </c>
      <c r="I37" s="9"/>
    </row>
    <row r="38" spans="1:9" s="109" customFormat="1" ht="66" customHeight="1">
      <c r="A38" s="1"/>
      <c r="B38" s="78" t="s">
        <v>342</v>
      </c>
      <c r="C38" s="142" t="s">
        <v>343</v>
      </c>
      <c r="D38" s="143"/>
      <c r="E38" s="143"/>
      <c r="F38" s="143"/>
      <c r="G38" s="144"/>
      <c r="H38" s="60">
        <v>0</v>
      </c>
      <c r="I38" s="9"/>
    </row>
    <row r="39" spans="1:9" s="109" customFormat="1" ht="117" customHeight="1">
      <c r="A39" s="1"/>
      <c r="B39" s="78" t="s">
        <v>344</v>
      </c>
      <c r="C39" s="142" t="s">
        <v>345</v>
      </c>
      <c r="D39" s="143"/>
      <c r="E39" s="143"/>
      <c r="F39" s="143"/>
      <c r="G39" s="144"/>
      <c r="H39" s="60">
        <v>0</v>
      </c>
      <c r="I39" s="9"/>
    </row>
    <row r="40" spans="1:9" s="109" customFormat="1" ht="129" customHeight="1">
      <c r="A40" s="1"/>
      <c r="B40" s="78" t="s">
        <v>346</v>
      </c>
      <c r="C40" s="142" t="s">
        <v>347</v>
      </c>
      <c r="D40" s="143"/>
      <c r="E40" s="143"/>
      <c r="F40" s="143"/>
      <c r="G40" s="144"/>
      <c r="H40" s="60">
        <v>0</v>
      </c>
      <c r="I40" s="9"/>
    </row>
    <row r="41" spans="1:9" s="109" customFormat="1" ht="78.75" customHeight="1">
      <c r="A41" s="1"/>
      <c r="B41" s="78" t="s">
        <v>319</v>
      </c>
      <c r="C41" s="142" t="s">
        <v>240</v>
      </c>
      <c r="D41" s="143"/>
      <c r="E41" s="143"/>
      <c r="F41" s="143"/>
      <c r="G41" s="144"/>
      <c r="H41" s="60">
        <v>3638.8</v>
      </c>
      <c r="I41" s="9"/>
    </row>
    <row r="42" spans="1:9" s="109" customFormat="1" ht="14.25" customHeight="1">
      <c r="A42" s="1"/>
      <c r="B42" s="78" t="s">
        <v>238</v>
      </c>
      <c r="C42" s="142" t="s">
        <v>56</v>
      </c>
      <c r="D42" s="143"/>
      <c r="E42" s="143"/>
      <c r="F42" s="143"/>
      <c r="G42" s="144"/>
      <c r="H42" s="60">
        <v>4600</v>
      </c>
      <c r="I42" s="9"/>
    </row>
    <row r="43" spans="1:9" s="109" customFormat="1" ht="64.5" customHeight="1">
      <c r="A43" s="1"/>
      <c r="B43" s="78" t="s">
        <v>239</v>
      </c>
      <c r="C43" s="142" t="s">
        <v>234</v>
      </c>
      <c r="D43" s="143"/>
      <c r="E43" s="143"/>
      <c r="F43" s="143"/>
      <c r="G43" s="144"/>
      <c r="H43" s="60">
        <v>1800</v>
      </c>
      <c r="I43" s="9"/>
    </row>
    <row r="44" spans="1:9" s="109" customFormat="1" ht="16.5" customHeight="1">
      <c r="A44" s="1"/>
      <c r="B44" s="78" t="s">
        <v>320</v>
      </c>
      <c r="C44" s="142" t="s">
        <v>57</v>
      </c>
      <c r="D44" s="143"/>
      <c r="E44" s="143"/>
      <c r="F44" s="143"/>
      <c r="G44" s="144"/>
      <c r="H44" s="60">
        <v>3950</v>
      </c>
      <c r="I44" s="9"/>
    </row>
    <row r="45" spans="1:9" s="109" customFormat="1" ht="104.25" customHeight="1">
      <c r="A45" s="1"/>
      <c r="B45" s="78" t="s">
        <v>279</v>
      </c>
      <c r="C45" s="142" t="s">
        <v>262</v>
      </c>
      <c r="D45" s="143"/>
      <c r="E45" s="143"/>
      <c r="F45" s="143"/>
      <c r="G45" s="144"/>
      <c r="H45" s="60">
        <v>0.2</v>
      </c>
      <c r="I45" s="9"/>
    </row>
    <row r="46" spans="1:9" s="109" customFormat="1" ht="104.25" customHeight="1">
      <c r="A46" s="1"/>
      <c r="B46" s="78" t="s">
        <v>385</v>
      </c>
      <c r="C46" s="142" t="s">
        <v>386</v>
      </c>
      <c r="D46" s="140"/>
      <c r="E46" s="140"/>
      <c r="F46" s="140"/>
      <c r="G46" s="141"/>
      <c r="H46" s="60">
        <v>5625</v>
      </c>
      <c r="I46" s="9"/>
    </row>
    <row r="47" spans="1:9" s="109" customFormat="1" ht="91.5" customHeight="1">
      <c r="A47" s="1"/>
      <c r="B47" s="78" t="s">
        <v>278</v>
      </c>
      <c r="C47" s="142" t="s">
        <v>265</v>
      </c>
      <c r="D47" s="143"/>
      <c r="E47" s="143"/>
      <c r="F47" s="143"/>
      <c r="G47" s="144"/>
      <c r="H47" s="60">
        <v>23.9</v>
      </c>
      <c r="I47" s="9"/>
    </row>
    <row r="48" spans="1:9" s="109" customFormat="1" ht="141.75" customHeight="1">
      <c r="A48" s="1"/>
      <c r="B48" s="78" t="s">
        <v>305</v>
      </c>
      <c r="C48" s="142" t="s">
        <v>304</v>
      </c>
      <c r="D48" s="143"/>
      <c r="E48" s="143"/>
      <c r="F48" s="143"/>
      <c r="G48" s="144"/>
      <c r="H48" s="60">
        <v>102</v>
      </c>
      <c r="I48" s="9"/>
    </row>
    <row r="49" spans="1:9" s="109" customFormat="1" ht="40.5" customHeight="1">
      <c r="A49" s="1"/>
      <c r="B49" s="78" t="s">
        <v>328</v>
      </c>
      <c r="C49" s="142" t="s">
        <v>330</v>
      </c>
      <c r="D49" s="143"/>
      <c r="E49" s="143"/>
      <c r="F49" s="143"/>
      <c r="G49" s="144"/>
      <c r="H49" s="60">
        <v>20</v>
      </c>
      <c r="I49" s="9"/>
    </row>
    <row r="50" spans="1:9" s="109" customFormat="1" ht="40.5" customHeight="1">
      <c r="A50" s="1"/>
      <c r="B50" s="78" t="s">
        <v>371</v>
      </c>
      <c r="C50" s="142" t="s">
        <v>372</v>
      </c>
      <c r="D50" s="143"/>
      <c r="E50" s="143"/>
      <c r="F50" s="143"/>
      <c r="G50" s="144"/>
      <c r="H50" s="60">
        <v>0</v>
      </c>
      <c r="I50" s="9"/>
    </row>
    <row r="51" spans="1:9" s="109" customFormat="1" ht="129" hidden="1" customHeight="1">
      <c r="A51" s="1"/>
      <c r="B51" s="78" t="s">
        <v>352</v>
      </c>
      <c r="C51" s="142" t="s">
        <v>353</v>
      </c>
      <c r="D51" s="143"/>
      <c r="E51" s="143"/>
      <c r="F51" s="143"/>
      <c r="G51" s="144"/>
      <c r="H51" s="60">
        <v>0</v>
      </c>
      <c r="I51" s="9"/>
    </row>
    <row r="52" spans="1:9" s="109" customFormat="1" ht="92.25" customHeight="1">
      <c r="A52" s="1"/>
      <c r="B52" s="78" t="s">
        <v>391</v>
      </c>
      <c r="C52" s="142" t="s">
        <v>392</v>
      </c>
      <c r="D52" s="143"/>
      <c r="E52" s="143"/>
      <c r="F52" s="143"/>
      <c r="G52" s="144"/>
      <c r="H52" s="60">
        <f>0+114</f>
        <v>114</v>
      </c>
      <c r="I52" s="9"/>
    </row>
    <row r="53" spans="1:9" s="109" customFormat="1" ht="13.5" customHeight="1">
      <c r="A53" s="1"/>
      <c r="B53" s="24" t="s">
        <v>58</v>
      </c>
      <c r="C53" s="165" t="s">
        <v>59</v>
      </c>
      <c r="D53" s="166"/>
      <c r="E53" s="166"/>
      <c r="F53" s="166"/>
      <c r="G53" s="167"/>
      <c r="H53" s="25">
        <f>SUM(H54:H62)</f>
        <v>63166.753690000005</v>
      </c>
      <c r="I53" s="9"/>
    </row>
    <row r="54" spans="1:9" s="109" customFormat="1" ht="77.25" customHeight="1">
      <c r="A54" s="1"/>
      <c r="B54" s="79" t="s">
        <v>312</v>
      </c>
      <c r="C54" s="139" t="s">
        <v>280</v>
      </c>
      <c r="D54" s="162"/>
      <c r="E54" s="162"/>
      <c r="F54" s="162"/>
      <c r="G54" s="163"/>
      <c r="H54" s="80">
        <v>8432.9</v>
      </c>
      <c r="I54" s="9"/>
    </row>
    <row r="55" spans="1:9" s="109" customFormat="1" ht="60.75" customHeight="1">
      <c r="A55" s="1"/>
      <c r="B55" s="79" t="s">
        <v>313</v>
      </c>
      <c r="C55" s="139" t="s">
        <v>281</v>
      </c>
      <c r="D55" s="162"/>
      <c r="E55" s="162"/>
      <c r="F55" s="162"/>
      <c r="G55" s="163"/>
      <c r="H55" s="80">
        <v>0</v>
      </c>
      <c r="I55" s="9"/>
    </row>
    <row r="56" spans="1:9" s="109" customFormat="1" ht="60.75" customHeight="1">
      <c r="A56" s="1"/>
      <c r="B56" s="79" t="s">
        <v>387</v>
      </c>
      <c r="C56" s="139" t="s">
        <v>388</v>
      </c>
      <c r="D56" s="140"/>
      <c r="E56" s="140"/>
      <c r="F56" s="140"/>
      <c r="G56" s="141"/>
      <c r="H56" s="80">
        <v>43766</v>
      </c>
      <c r="I56" s="9"/>
    </row>
    <row r="57" spans="1:9" s="109" customFormat="1" ht="60.75" customHeight="1">
      <c r="A57" s="1"/>
      <c r="B57" s="79" t="s">
        <v>389</v>
      </c>
      <c r="C57" s="139" t="s">
        <v>390</v>
      </c>
      <c r="D57" s="140"/>
      <c r="E57" s="140"/>
      <c r="F57" s="140"/>
      <c r="G57" s="141"/>
      <c r="H57" s="80">
        <v>1500</v>
      </c>
      <c r="I57" s="9"/>
    </row>
    <row r="58" spans="1:9" s="109" customFormat="1" ht="33.75" customHeight="1">
      <c r="A58" s="1"/>
      <c r="B58" s="79" t="s">
        <v>437</v>
      </c>
      <c r="C58" s="139" t="s">
        <v>438</v>
      </c>
      <c r="D58" s="140"/>
      <c r="E58" s="140"/>
      <c r="F58" s="140"/>
      <c r="G58" s="141"/>
      <c r="H58" s="80">
        <f>0+8747</f>
        <v>8747</v>
      </c>
      <c r="I58" s="9"/>
    </row>
    <row r="59" spans="1:9" s="109" customFormat="1" ht="91.5" customHeight="1">
      <c r="A59" s="1"/>
      <c r="B59" s="79" t="s">
        <v>314</v>
      </c>
      <c r="C59" s="139" t="s">
        <v>321</v>
      </c>
      <c r="D59" s="162"/>
      <c r="E59" s="162"/>
      <c r="F59" s="162"/>
      <c r="G59" s="163"/>
      <c r="H59" s="80">
        <f>617.5+91.8</f>
        <v>709.3</v>
      </c>
      <c r="I59" s="9"/>
    </row>
    <row r="60" spans="1:9" s="109" customFormat="1" ht="61.5" customHeight="1">
      <c r="A60" s="1"/>
      <c r="B60" s="79" t="s">
        <v>315</v>
      </c>
      <c r="C60" s="139" t="s">
        <v>126</v>
      </c>
      <c r="D60" s="162"/>
      <c r="E60" s="162"/>
      <c r="F60" s="162"/>
      <c r="G60" s="163"/>
      <c r="H60" s="80">
        <v>3.8</v>
      </c>
      <c r="I60" s="9"/>
    </row>
    <row r="61" spans="1:9" s="109" customFormat="1" ht="45" hidden="1" customHeight="1">
      <c r="A61" s="1"/>
      <c r="B61" s="79" t="s">
        <v>336</v>
      </c>
      <c r="C61" s="139" t="s">
        <v>337</v>
      </c>
      <c r="D61" s="162"/>
      <c r="E61" s="162"/>
      <c r="F61" s="162"/>
      <c r="G61" s="163"/>
      <c r="H61" s="80">
        <v>0</v>
      </c>
      <c r="I61" s="9"/>
    </row>
    <row r="62" spans="1:9" s="109" customFormat="1" ht="107.25" customHeight="1">
      <c r="A62" s="1"/>
      <c r="B62" s="79" t="s">
        <v>329</v>
      </c>
      <c r="C62" s="139" t="s">
        <v>331</v>
      </c>
      <c r="D62" s="162"/>
      <c r="E62" s="162"/>
      <c r="F62" s="162"/>
      <c r="G62" s="163"/>
      <c r="H62" s="80">
        <f>0+7.7+0.05369</f>
        <v>7.7536899999999997</v>
      </c>
      <c r="I62" s="9"/>
    </row>
    <row r="63" spans="1:9" s="109" customFormat="1" ht="14.25" customHeight="1">
      <c r="A63" s="1"/>
      <c r="B63" s="68"/>
      <c r="C63" s="188" t="s">
        <v>318</v>
      </c>
      <c r="D63" s="189"/>
      <c r="E63" s="189"/>
      <c r="F63" s="189"/>
      <c r="G63" s="190"/>
      <c r="H63" s="25">
        <f>SUM(H53,H35)</f>
        <v>89040.653690000006</v>
      </c>
      <c r="I63" s="9"/>
    </row>
    <row r="64" spans="1:9" s="109" customFormat="1" ht="15" customHeight="1">
      <c r="A64" s="1"/>
      <c r="B64" s="26"/>
      <c r="C64" s="27"/>
      <c r="D64" s="27"/>
      <c r="E64" s="27"/>
      <c r="F64" s="27"/>
      <c r="G64" s="27"/>
      <c r="H64" s="28"/>
      <c r="I64" s="9"/>
    </row>
    <row r="65" spans="1:9" s="109" customFormat="1" ht="30.75" customHeight="1">
      <c r="A65" s="155" t="s">
        <v>453</v>
      </c>
      <c r="B65" s="155"/>
      <c r="C65" s="155"/>
      <c r="D65" s="155"/>
      <c r="E65" s="155"/>
      <c r="F65" s="155"/>
      <c r="G65" s="155"/>
      <c r="H65" s="155"/>
      <c r="I65" s="9"/>
    </row>
    <row r="66" spans="1:9" s="109" customFormat="1" ht="15" customHeight="1">
      <c r="A66" s="1"/>
      <c r="B66" s="26"/>
      <c r="C66" s="27"/>
      <c r="D66" s="27"/>
      <c r="E66" s="27"/>
      <c r="F66" s="27"/>
      <c r="G66" s="181" t="s">
        <v>3</v>
      </c>
      <c r="H66" s="181"/>
      <c r="I66" s="9"/>
    </row>
    <row r="67" spans="1:9" s="109" customFormat="1" ht="15" customHeight="1">
      <c r="A67" s="1"/>
      <c r="B67" s="29" t="s">
        <v>53</v>
      </c>
      <c r="C67" s="182" t="s">
        <v>5</v>
      </c>
      <c r="D67" s="182"/>
      <c r="E67" s="182"/>
      <c r="F67" s="182"/>
      <c r="G67" s="182"/>
      <c r="H67" s="29" t="s">
        <v>2</v>
      </c>
      <c r="I67" s="9"/>
    </row>
    <row r="68" spans="1:9" s="109" customFormat="1" ht="14.25" customHeight="1">
      <c r="A68" s="1"/>
      <c r="B68" s="30" t="s">
        <v>62</v>
      </c>
      <c r="C68" s="183" t="s">
        <v>63</v>
      </c>
      <c r="D68" s="184"/>
      <c r="E68" s="184"/>
      <c r="F68" s="184"/>
      <c r="G68" s="185"/>
      <c r="H68" s="66">
        <f>H69+H72+H73</f>
        <v>7.7536899999999997</v>
      </c>
      <c r="I68" s="31"/>
    </row>
    <row r="69" spans="1:9" s="109" customFormat="1" ht="39" customHeight="1">
      <c r="A69" s="1"/>
      <c r="B69" s="30" t="s">
        <v>64</v>
      </c>
      <c r="C69" s="183" t="s">
        <v>89</v>
      </c>
      <c r="D69" s="184"/>
      <c r="E69" s="184"/>
      <c r="F69" s="184"/>
      <c r="G69" s="185"/>
      <c r="H69" s="10">
        <f>H70</f>
        <v>0</v>
      </c>
      <c r="I69" s="9"/>
    </row>
    <row r="70" spans="1:9" s="109" customFormat="1" ht="25.5" customHeight="1">
      <c r="A70" s="1"/>
      <c r="B70" s="30" t="s">
        <v>316</v>
      </c>
      <c r="C70" s="142" t="s">
        <v>282</v>
      </c>
      <c r="D70" s="143"/>
      <c r="E70" s="143"/>
      <c r="F70" s="143"/>
      <c r="G70" s="144"/>
      <c r="H70" s="18">
        <f>H71</f>
        <v>0</v>
      </c>
    </row>
    <row r="71" spans="1:9" s="109" customFormat="1" ht="52.5" customHeight="1">
      <c r="A71" s="1"/>
      <c r="B71" s="51" t="s">
        <v>313</v>
      </c>
      <c r="C71" s="142" t="s">
        <v>281</v>
      </c>
      <c r="D71" s="143"/>
      <c r="E71" s="143"/>
      <c r="F71" s="143"/>
      <c r="G71" s="144"/>
      <c r="H71" s="66">
        <f>H55</f>
        <v>0</v>
      </c>
      <c r="I71" s="9"/>
    </row>
    <row r="72" spans="1:9" s="109" customFormat="1" ht="39" customHeight="1">
      <c r="A72" s="1"/>
      <c r="B72" s="51" t="s">
        <v>336</v>
      </c>
      <c r="C72" s="142" t="s">
        <v>337</v>
      </c>
      <c r="D72" s="143"/>
      <c r="E72" s="143"/>
      <c r="F72" s="143"/>
      <c r="G72" s="144"/>
      <c r="H72" s="66">
        <f>H61</f>
        <v>0</v>
      </c>
      <c r="I72" s="9"/>
    </row>
    <row r="73" spans="1:9" s="109" customFormat="1" ht="79.5" customHeight="1">
      <c r="A73" s="1"/>
      <c r="B73" s="51" t="s">
        <v>329</v>
      </c>
      <c r="C73" s="142" t="s">
        <v>331</v>
      </c>
      <c r="D73" s="143"/>
      <c r="E73" s="143"/>
      <c r="F73" s="143"/>
      <c r="G73" s="144"/>
      <c r="H73" s="66">
        <f>H62</f>
        <v>7.7536899999999997</v>
      </c>
      <c r="I73" s="9"/>
    </row>
    <row r="74" spans="1:9" s="109" customFormat="1" ht="15.75" customHeight="1">
      <c r="A74" s="1"/>
      <c r="B74" s="58"/>
      <c r="C74" s="53"/>
      <c r="D74" s="53"/>
      <c r="E74" s="53"/>
      <c r="F74" s="53"/>
      <c r="G74" s="53"/>
      <c r="H74" s="42"/>
      <c r="I74" s="9"/>
    </row>
    <row r="75" spans="1:9" s="109" customFormat="1" ht="50.25" customHeight="1">
      <c r="A75" s="155" t="s">
        <v>454</v>
      </c>
      <c r="B75" s="155"/>
      <c r="C75" s="155"/>
      <c r="D75" s="155"/>
      <c r="E75" s="155"/>
      <c r="F75" s="155"/>
      <c r="G75" s="155"/>
      <c r="H75" s="155"/>
      <c r="I75" s="9"/>
    </row>
    <row r="76" spans="1:9">
      <c r="F76" s="34" t="s">
        <v>3</v>
      </c>
    </row>
    <row r="77" spans="1:9" ht="15" customHeight="1">
      <c r="A77" s="35" t="s">
        <v>4</v>
      </c>
      <c r="B77" s="36" t="s">
        <v>5</v>
      </c>
      <c r="C77" s="37" t="s">
        <v>60</v>
      </c>
      <c r="D77" s="37" t="s">
        <v>6</v>
      </c>
      <c r="E77" s="199" t="s">
        <v>2</v>
      </c>
      <c r="F77" s="200"/>
    </row>
    <row r="78" spans="1:9" ht="15" customHeight="1">
      <c r="A78" s="193" t="s">
        <v>61</v>
      </c>
      <c r="B78" s="194"/>
      <c r="C78" s="194"/>
      <c r="D78" s="195"/>
      <c r="E78" s="186">
        <f>SUM(E79,E86,E88,E91,E94,E97,E102,E99,E104,E106)</f>
        <v>95373.299999999988</v>
      </c>
      <c r="F78" s="187"/>
    </row>
    <row r="79" spans="1:9">
      <c r="A79" s="94" t="s">
        <v>7</v>
      </c>
      <c r="B79" s="94" t="s">
        <v>8</v>
      </c>
      <c r="C79" s="38" t="s">
        <v>9</v>
      </c>
      <c r="D79" s="38" t="s">
        <v>10</v>
      </c>
      <c r="E79" s="186">
        <f>SUM(E80:E85)</f>
        <v>10870.9</v>
      </c>
      <c r="F79" s="187"/>
    </row>
    <row r="80" spans="1:9" ht="27" customHeight="1">
      <c r="A80" s="36"/>
      <c r="B80" s="36" t="s">
        <v>46</v>
      </c>
      <c r="C80" s="39" t="s">
        <v>9</v>
      </c>
      <c r="D80" s="39" t="s">
        <v>11</v>
      </c>
      <c r="E80" s="172">
        <f>H309</f>
        <v>1164.5999999999999</v>
      </c>
      <c r="F80" s="173"/>
    </row>
    <row r="81" spans="1:9" ht="39.75" customHeight="1">
      <c r="A81" s="36"/>
      <c r="B81" s="36" t="s">
        <v>111</v>
      </c>
      <c r="C81" s="39" t="s">
        <v>9</v>
      </c>
      <c r="D81" s="39" t="s">
        <v>12</v>
      </c>
      <c r="E81" s="172">
        <f>H314</f>
        <v>5486.5000000000009</v>
      </c>
      <c r="F81" s="173"/>
    </row>
    <row r="82" spans="1:9" ht="27.75" customHeight="1">
      <c r="A82" s="36"/>
      <c r="B82" s="36" t="s">
        <v>99</v>
      </c>
      <c r="C82" s="39" t="s">
        <v>9</v>
      </c>
      <c r="D82" s="39" t="s">
        <v>84</v>
      </c>
      <c r="E82" s="172">
        <f>H324</f>
        <v>159</v>
      </c>
      <c r="F82" s="173"/>
    </row>
    <row r="83" spans="1:9" ht="15" customHeight="1">
      <c r="A83" s="36"/>
      <c r="B83" s="36" t="s">
        <v>368</v>
      </c>
      <c r="C83" s="39" t="s">
        <v>9</v>
      </c>
      <c r="D83" s="39" t="s">
        <v>366</v>
      </c>
      <c r="E83" s="172">
        <f>H329</f>
        <v>450</v>
      </c>
      <c r="F83" s="173"/>
    </row>
    <row r="84" spans="1:9" ht="13.5" customHeight="1">
      <c r="A84" s="36"/>
      <c r="B84" s="36" t="s">
        <v>90</v>
      </c>
      <c r="C84" s="39" t="s">
        <v>9</v>
      </c>
      <c r="D84" s="39" t="s">
        <v>43</v>
      </c>
      <c r="E84" s="172">
        <f>H334</f>
        <v>40</v>
      </c>
      <c r="F84" s="173"/>
    </row>
    <row r="85" spans="1:9" ht="13.5" customHeight="1">
      <c r="A85" s="36"/>
      <c r="B85" s="36" t="s">
        <v>13</v>
      </c>
      <c r="C85" s="39" t="s">
        <v>9</v>
      </c>
      <c r="D85" s="40" t="s">
        <v>47</v>
      </c>
      <c r="E85" s="172">
        <f>H339</f>
        <v>3570.7999999999997</v>
      </c>
      <c r="F85" s="173"/>
    </row>
    <row r="86" spans="1:9">
      <c r="A86" s="94" t="s">
        <v>14</v>
      </c>
      <c r="B86" s="94" t="s">
        <v>15</v>
      </c>
      <c r="C86" s="38" t="s">
        <v>11</v>
      </c>
      <c r="D86" s="38" t="s">
        <v>10</v>
      </c>
      <c r="E86" s="186">
        <f>E87</f>
        <v>709.3</v>
      </c>
      <c r="F86" s="187"/>
      <c r="H86" s="107"/>
      <c r="I86" s="107"/>
    </row>
    <row r="87" spans="1:9">
      <c r="A87" s="36"/>
      <c r="B87" s="36" t="s">
        <v>16</v>
      </c>
      <c r="C87" s="39" t="s">
        <v>11</v>
      </c>
      <c r="D87" s="39" t="s">
        <v>17</v>
      </c>
      <c r="E87" s="172">
        <f>H360</f>
        <v>709.3</v>
      </c>
      <c r="F87" s="173"/>
      <c r="H87" s="107"/>
      <c r="I87" s="107"/>
    </row>
    <row r="88" spans="1:9" ht="15" customHeight="1">
      <c r="A88" s="94" t="s">
        <v>18</v>
      </c>
      <c r="B88" s="94" t="s">
        <v>41</v>
      </c>
      <c r="C88" s="38" t="s">
        <v>17</v>
      </c>
      <c r="D88" s="38" t="s">
        <v>10</v>
      </c>
      <c r="E88" s="186">
        <f>SUM(E89:E90)</f>
        <v>376.8</v>
      </c>
      <c r="F88" s="187"/>
    </row>
    <row r="89" spans="1:9" ht="25.5">
      <c r="A89" s="36"/>
      <c r="B89" s="36" t="s">
        <v>284</v>
      </c>
      <c r="C89" s="39" t="s">
        <v>17</v>
      </c>
      <c r="D89" s="39" t="s">
        <v>285</v>
      </c>
      <c r="E89" s="197">
        <f>H366</f>
        <v>61.8</v>
      </c>
      <c r="F89" s="198"/>
    </row>
    <row r="90" spans="1:9" ht="27" customHeight="1">
      <c r="A90" s="36"/>
      <c r="B90" s="36" t="s">
        <v>42</v>
      </c>
      <c r="C90" s="40" t="s">
        <v>17</v>
      </c>
      <c r="D90" s="40">
        <v>14</v>
      </c>
      <c r="E90" s="197">
        <f>H372</f>
        <v>315</v>
      </c>
      <c r="F90" s="198"/>
    </row>
    <row r="91" spans="1:9">
      <c r="A91" s="94" t="s">
        <v>20</v>
      </c>
      <c r="B91" s="94" t="s">
        <v>21</v>
      </c>
      <c r="C91" s="41" t="s">
        <v>12</v>
      </c>
      <c r="D91" s="41" t="s">
        <v>10</v>
      </c>
      <c r="E91" s="186">
        <f>SUM(E92:E93)</f>
        <v>4791.1000000000004</v>
      </c>
      <c r="F91" s="187"/>
    </row>
    <row r="92" spans="1:9">
      <c r="A92" s="36"/>
      <c r="B92" s="36" t="s">
        <v>85</v>
      </c>
      <c r="C92" s="40" t="s">
        <v>12</v>
      </c>
      <c r="D92" s="40" t="s">
        <v>19</v>
      </c>
      <c r="E92" s="172">
        <f>H383</f>
        <v>4786.1000000000004</v>
      </c>
      <c r="F92" s="173"/>
    </row>
    <row r="93" spans="1:9">
      <c r="A93" s="36"/>
      <c r="B93" s="36" t="s">
        <v>22</v>
      </c>
      <c r="C93" s="40" t="s">
        <v>12</v>
      </c>
      <c r="D93" s="40">
        <v>12</v>
      </c>
      <c r="E93" s="172">
        <f>H392</f>
        <v>5</v>
      </c>
      <c r="F93" s="173"/>
    </row>
    <row r="94" spans="1:9">
      <c r="A94" s="94" t="s">
        <v>23</v>
      </c>
      <c r="B94" s="94" t="s">
        <v>24</v>
      </c>
      <c r="C94" s="41" t="s">
        <v>25</v>
      </c>
      <c r="D94" s="41" t="s">
        <v>10</v>
      </c>
      <c r="E94" s="186">
        <f>SUM(E95:F96)</f>
        <v>62661.400000000009</v>
      </c>
      <c r="F94" s="187"/>
    </row>
    <row r="95" spans="1:9">
      <c r="A95" s="36"/>
      <c r="B95" s="36" t="s">
        <v>26</v>
      </c>
      <c r="C95" s="40" t="s">
        <v>25</v>
      </c>
      <c r="D95" s="40" t="s">
        <v>11</v>
      </c>
      <c r="E95" s="172">
        <f>H399</f>
        <v>9623.7000000000007</v>
      </c>
      <c r="F95" s="173"/>
      <c r="H95" s="107"/>
      <c r="I95" s="107"/>
    </row>
    <row r="96" spans="1:9">
      <c r="A96" s="36"/>
      <c r="B96" s="36" t="s">
        <v>27</v>
      </c>
      <c r="C96" s="40" t="s">
        <v>25</v>
      </c>
      <c r="D96" s="40" t="s">
        <v>17</v>
      </c>
      <c r="E96" s="172">
        <f>H411</f>
        <v>53037.700000000004</v>
      </c>
      <c r="F96" s="173"/>
      <c r="I96" s="9"/>
    </row>
    <row r="97" spans="1:9">
      <c r="A97" s="94" t="s">
        <v>28</v>
      </c>
      <c r="B97" s="94" t="s">
        <v>112</v>
      </c>
      <c r="C97" s="41" t="s">
        <v>29</v>
      </c>
      <c r="D97" s="41" t="s">
        <v>10</v>
      </c>
      <c r="E97" s="186">
        <f>E98</f>
        <v>15143.900000000001</v>
      </c>
      <c r="F97" s="187"/>
      <c r="I97" s="9"/>
    </row>
    <row r="98" spans="1:9">
      <c r="A98" s="36"/>
      <c r="B98" s="36" t="s">
        <v>30</v>
      </c>
      <c r="C98" s="40" t="s">
        <v>29</v>
      </c>
      <c r="D98" s="40" t="s">
        <v>9</v>
      </c>
      <c r="E98" s="172">
        <f>H444</f>
        <v>15143.900000000001</v>
      </c>
      <c r="F98" s="173"/>
      <c r="I98" s="42"/>
    </row>
    <row r="99" spans="1:9">
      <c r="A99" s="94" t="s">
        <v>31</v>
      </c>
      <c r="B99" s="94" t="s">
        <v>33</v>
      </c>
      <c r="C99" s="41">
        <v>10</v>
      </c>
      <c r="D99" s="41" t="s">
        <v>10</v>
      </c>
      <c r="E99" s="186">
        <f>SUM(E100:E101)</f>
        <v>654.4</v>
      </c>
      <c r="F99" s="187"/>
      <c r="I99" s="9"/>
    </row>
    <row r="100" spans="1:9" ht="14.25" customHeight="1">
      <c r="A100" s="36"/>
      <c r="B100" s="36" t="s">
        <v>34</v>
      </c>
      <c r="C100" s="40">
        <v>10</v>
      </c>
      <c r="D100" s="40" t="s">
        <v>9</v>
      </c>
      <c r="E100" s="172">
        <f>H470</f>
        <v>626.4</v>
      </c>
      <c r="F100" s="173"/>
    </row>
    <row r="101" spans="1:9" ht="13.5" customHeight="1">
      <c r="A101" s="36"/>
      <c r="B101" s="36" t="s">
        <v>35</v>
      </c>
      <c r="C101" s="40">
        <v>10</v>
      </c>
      <c r="D101" s="40" t="s">
        <v>17</v>
      </c>
      <c r="E101" s="172">
        <f>H473</f>
        <v>28</v>
      </c>
      <c r="F101" s="173"/>
    </row>
    <row r="102" spans="1:9" ht="14.25" customHeight="1">
      <c r="A102" s="94" t="s">
        <v>32</v>
      </c>
      <c r="B102" s="94" t="s">
        <v>48</v>
      </c>
      <c r="C102" s="41" t="s">
        <v>43</v>
      </c>
      <c r="D102" s="41" t="s">
        <v>10</v>
      </c>
      <c r="E102" s="186">
        <f>SUM(E103:F103)</f>
        <v>93.5</v>
      </c>
      <c r="F102" s="187"/>
    </row>
    <row r="103" spans="1:9" ht="13.5" customHeight="1">
      <c r="A103" s="36"/>
      <c r="B103" s="36" t="s">
        <v>49</v>
      </c>
      <c r="C103" s="37">
        <v>11</v>
      </c>
      <c r="D103" s="40" t="s">
        <v>9</v>
      </c>
      <c r="E103" s="172">
        <f>H480</f>
        <v>93.5</v>
      </c>
      <c r="F103" s="173"/>
    </row>
    <row r="104" spans="1:9" ht="14.25" customHeight="1">
      <c r="A104" s="94" t="s">
        <v>91</v>
      </c>
      <c r="B104" s="94" t="s">
        <v>114</v>
      </c>
      <c r="C104" s="41" t="s">
        <v>83</v>
      </c>
      <c r="D104" s="41" t="s">
        <v>10</v>
      </c>
      <c r="E104" s="186">
        <f>SUM(E105:E105)</f>
        <v>70</v>
      </c>
      <c r="F104" s="187"/>
    </row>
    <row r="105" spans="1:9" ht="13.5" customHeight="1">
      <c r="A105" s="36"/>
      <c r="B105" s="36" t="s">
        <v>115</v>
      </c>
      <c r="C105" s="37">
        <v>12</v>
      </c>
      <c r="D105" s="40" t="s">
        <v>12</v>
      </c>
      <c r="E105" s="172">
        <f>H487</f>
        <v>70</v>
      </c>
      <c r="F105" s="173"/>
    </row>
    <row r="106" spans="1:9" ht="13.5" customHeight="1">
      <c r="A106" s="91" t="s">
        <v>113</v>
      </c>
      <c r="B106" s="81" t="s">
        <v>411</v>
      </c>
      <c r="C106" s="41" t="s">
        <v>47</v>
      </c>
      <c r="D106" s="41" t="s">
        <v>10</v>
      </c>
      <c r="E106" s="186">
        <f>SUM(E107:E107)</f>
        <v>2</v>
      </c>
      <c r="F106" s="141"/>
      <c r="G106" s="107"/>
      <c r="H106" s="107"/>
      <c r="I106" s="107"/>
    </row>
    <row r="107" spans="1:9" ht="13.5" customHeight="1">
      <c r="A107" s="92"/>
      <c r="B107" s="37" t="s">
        <v>412</v>
      </c>
      <c r="C107" s="37">
        <v>13</v>
      </c>
      <c r="D107" s="40" t="s">
        <v>10</v>
      </c>
      <c r="E107" s="172">
        <f>H493</f>
        <v>2</v>
      </c>
      <c r="F107" s="141"/>
      <c r="G107" s="107"/>
      <c r="H107" s="107"/>
      <c r="I107" s="107"/>
    </row>
    <row r="108" spans="1:9" ht="13.5" customHeight="1">
      <c r="A108" s="11"/>
      <c r="B108" s="3"/>
      <c r="C108" s="16"/>
      <c r="D108" s="16"/>
      <c r="E108" s="4"/>
      <c r="F108" s="4"/>
    </row>
    <row r="109" spans="1:9" ht="15" customHeight="1">
      <c r="A109" s="7"/>
      <c r="B109" s="7"/>
      <c r="C109" s="7"/>
      <c r="D109" s="7"/>
      <c r="E109" s="7"/>
      <c r="F109" s="7"/>
      <c r="G109" s="7"/>
      <c r="H109" s="7"/>
    </row>
    <row r="110" spans="1:9" s="33" customFormat="1" ht="61.5" customHeight="1">
      <c r="A110" s="158" t="s">
        <v>455</v>
      </c>
      <c r="B110" s="158"/>
      <c r="C110" s="158"/>
      <c r="D110" s="158"/>
      <c r="E110" s="158"/>
      <c r="F110" s="158"/>
      <c r="G110" s="158"/>
      <c r="H110" s="158"/>
      <c r="I110" s="32"/>
    </row>
    <row r="111" spans="1:9" ht="15" customHeight="1">
      <c r="A111" s="47"/>
      <c r="B111" s="47"/>
      <c r="C111" s="47"/>
      <c r="D111" s="47"/>
      <c r="E111" s="47"/>
      <c r="F111" s="47"/>
      <c r="G111" s="208" t="s">
        <v>45</v>
      </c>
      <c r="H111" s="208"/>
    </row>
    <row r="112" spans="1:9" ht="15.75" customHeight="1">
      <c r="A112" s="48" t="s">
        <v>4</v>
      </c>
      <c r="B112" s="191" t="s">
        <v>5</v>
      </c>
      <c r="C112" s="192"/>
      <c r="D112" s="51" t="s">
        <v>36</v>
      </c>
      <c r="E112" s="51" t="s">
        <v>6</v>
      </c>
      <c r="F112" s="51" t="s">
        <v>37</v>
      </c>
      <c r="G112" s="51" t="s">
        <v>38</v>
      </c>
      <c r="H112" s="49" t="s">
        <v>2</v>
      </c>
    </row>
    <row r="113" spans="1:8" ht="12.75" customHeight="1">
      <c r="A113" s="94"/>
      <c r="B113" s="217" t="s">
        <v>39</v>
      </c>
      <c r="C113" s="218"/>
      <c r="D113" s="84" t="s">
        <v>10</v>
      </c>
      <c r="E113" s="85" t="s">
        <v>10</v>
      </c>
      <c r="F113" s="85" t="s">
        <v>128</v>
      </c>
      <c r="G113" s="85" t="s">
        <v>40</v>
      </c>
      <c r="H113" s="82">
        <f>SUM(H114,H165,H171,H188,H204,H249,H285,H292,H276,H279,H298)</f>
        <v>95373.299999999988</v>
      </c>
    </row>
    <row r="114" spans="1:8" ht="12.75" customHeight="1">
      <c r="A114" s="94" t="s">
        <v>7</v>
      </c>
      <c r="B114" s="217" t="s">
        <v>8</v>
      </c>
      <c r="C114" s="218"/>
      <c r="D114" s="84" t="s">
        <v>9</v>
      </c>
      <c r="E114" s="85" t="s">
        <v>10</v>
      </c>
      <c r="F114" s="85" t="s">
        <v>128</v>
      </c>
      <c r="G114" s="85" t="s">
        <v>40</v>
      </c>
      <c r="H114" s="82">
        <f>SUM(H115,H120,H145,H130,H135,H140)</f>
        <v>10870.9</v>
      </c>
    </row>
    <row r="115" spans="1:8" ht="26.25" customHeight="1">
      <c r="A115" s="36"/>
      <c r="B115" s="217" t="s">
        <v>46</v>
      </c>
      <c r="C115" s="218"/>
      <c r="D115" s="84" t="s">
        <v>9</v>
      </c>
      <c r="E115" s="85" t="s">
        <v>11</v>
      </c>
      <c r="F115" s="85" t="s">
        <v>128</v>
      </c>
      <c r="G115" s="85" t="s">
        <v>40</v>
      </c>
      <c r="H115" s="82">
        <f>H116</f>
        <v>1164.5999999999999</v>
      </c>
    </row>
    <row r="116" spans="1:8" ht="26.25" customHeight="1">
      <c r="A116" s="36"/>
      <c r="B116" s="215" t="s">
        <v>129</v>
      </c>
      <c r="C116" s="216"/>
      <c r="D116" s="86" t="s">
        <v>9</v>
      </c>
      <c r="E116" s="87" t="s">
        <v>11</v>
      </c>
      <c r="F116" s="87" t="s">
        <v>130</v>
      </c>
      <c r="G116" s="87" t="s">
        <v>40</v>
      </c>
      <c r="H116" s="83">
        <f>H117</f>
        <v>1164.5999999999999</v>
      </c>
    </row>
    <row r="117" spans="1:8" ht="14.25" customHeight="1">
      <c r="A117" s="36"/>
      <c r="B117" s="215" t="s">
        <v>241</v>
      </c>
      <c r="C117" s="216"/>
      <c r="D117" s="86" t="s">
        <v>9</v>
      </c>
      <c r="E117" s="87" t="s">
        <v>11</v>
      </c>
      <c r="F117" s="87" t="s">
        <v>131</v>
      </c>
      <c r="G117" s="87" t="s">
        <v>40</v>
      </c>
      <c r="H117" s="83">
        <f>H118</f>
        <v>1164.5999999999999</v>
      </c>
    </row>
    <row r="118" spans="1:8" ht="14.25" customHeight="1">
      <c r="A118" s="36"/>
      <c r="B118" s="215" t="s">
        <v>92</v>
      </c>
      <c r="C118" s="216"/>
      <c r="D118" s="86" t="s">
        <v>9</v>
      </c>
      <c r="E118" s="87" t="s">
        <v>11</v>
      </c>
      <c r="F118" s="87" t="s">
        <v>132</v>
      </c>
      <c r="G118" s="87" t="s">
        <v>40</v>
      </c>
      <c r="H118" s="83">
        <f>H119</f>
        <v>1164.5999999999999</v>
      </c>
    </row>
    <row r="119" spans="1:8" ht="52.5" customHeight="1">
      <c r="A119" s="36"/>
      <c r="B119" s="215" t="s">
        <v>116</v>
      </c>
      <c r="C119" s="216"/>
      <c r="D119" s="86" t="s">
        <v>9</v>
      </c>
      <c r="E119" s="87" t="s">
        <v>11</v>
      </c>
      <c r="F119" s="87" t="s">
        <v>132</v>
      </c>
      <c r="G119" s="87" t="s">
        <v>93</v>
      </c>
      <c r="H119" s="83">
        <f>H313</f>
        <v>1164.5999999999999</v>
      </c>
    </row>
    <row r="120" spans="1:8" ht="39.75" customHeight="1">
      <c r="A120" s="36"/>
      <c r="B120" s="217" t="s">
        <v>111</v>
      </c>
      <c r="C120" s="218"/>
      <c r="D120" s="84" t="s">
        <v>9</v>
      </c>
      <c r="E120" s="85" t="s">
        <v>12</v>
      </c>
      <c r="F120" s="85" t="s">
        <v>128</v>
      </c>
      <c r="G120" s="85" t="s">
        <v>40</v>
      </c>
      <c r="H120" s="82">
        <f>H121</f>
        <v>5486.5000000000009</v>
      </c>
    </row>
    <row r="121" spans="1:8" ht="12.75" customHeight="1">
      <c r="A121" s="36"/>
      <c r="B121" s="215" t="s">
        <v>102</v>
      </c>
      <c r="C121" s="216"/>
      <c r="D121" s="86" t="s">
        <v>9</v>
      </c>
      <c r="E121" s="87" t="s">
        <v>12</v>
      </c>
      <c r="F121" s="87" t="s">
        <v>133</v>
      </c>
      <c r="G121" s="87" t="s">
        <v>40</v>
      </c>
      <c r="H121" s="83">
        <f>SUM(H122+H127)</f>
        <v>5486.5000000000009</v>
      </c>
    </row>
    <row r="122" spans="1:8" ht="27" customHeight="1">
      <c r="A122" s="36"/>
      <c r="B122" s="215" t="s">
        <v>242</v>
      </c>
      <c r="C122" s="216"/>
      <c r="D122" s="86" t="s">
        <v>9</v>
      </c>
      <c r="E122" s="87" t="s">
        <v>12</v>
      </c>
      <c r="F122" s="87" t="s">
        <v>134</v>
      </c>
      <c r="G122" s="87" t="s">
        <v>40</v>
      </c>
      <c r="H122" s="83">
        <f>H123</f>
        <v>5482.7000000000007</v>
      </c>
    </row>
    <row r="123" spans="1:8" ht="14.25" customHeight="1">
      <c r="A123" s="36"/>
      <c r="B123" s="215" t="s">
        <v>92</v>
      </c>
      <c r="C123" s="216"/>
      <c r="D123" s="86" t="s">
        <v>9</v>
      </c>
      <c r="E123" s="87" t="s">
        <v>12</v>
      </c>
      <c r="F123" s="87" t="s">
        <v>135</v>
      </c>
      <c r="G123" s="87" t="s">
        <v>40</v>
      </c>
      <c r="H123" s="83">
        <f>SUM(H124:H126)</f>
        <v>5482.7000000000007</v>
      </c>
    </row>
    <row r="124" spans="1:8" ht="52.5" customHeight="1">
      <c r="A124" s="36"/>
      <c r="B124" s="215" t="s">
        <v>116</v>
      </c>
      <c r="C124" s="216"/>
      <c r="D124" s="86" t="s">
        <v>9</v>
      </c>
      <c r="E124" s="87" t="s">
        <v>12</v>
      </c>
      <c r="F124" s="87" t="s">
        <v>135</v>
      </c>
      <c r="G124" s="87" t="s">
        <v>93</v>
      </c>
      <c r="H124" s="83">
        <f>H318</f>
        <v>4733</v>
      </c>
    </row>
    <row r="125" spans="1:8" ht="26.25" customHeight="1">
      <c r="A125" s="36"/>
      <c r="B125" s="215" t="s">
        <v>243</v>
      </c>
      <c r="C125" s="216"/>
      <c r="D125" s="86" t="s">
        <v>9</v>
      </c>
      <c r="E125" s="87" t="s">
        <v>12</v>
      </c>
      <c r="F125" s="87" t="s">
        <v>135</v>
      </c>
      <c r="G125" s="87" t="s">
        <v>95</v>
      </c>
      <c r="H125" s="83">
        <f>H319</f>
        <v>667.09999999999991</v>
      </c>
    </row>
    <row r="126" spans="1:8" ht="12.75" customHeight="1">
      <c r="A126" s="36"/>
      <c r="B126" s="215" t="s">
        <v>96</v>
      </c>
      <c r="C126" s="216"/>
      <c r="D126" s="86" t="s">
        <v>9</v>
      </c>
      <c r="E126" s="87" t="s">
        <v>12</v>
      </c>
      <c r="F126" s="87" t="s">
        <v>135</v>
      </c>
      <c r="G126" s="87" t="s">
        <v>97</v>
      </c>
      <c r="H126" s="83">
        <f>H320</f>
        <v>82.6</v>
      </c>
    </row>
    <row r="127" spans="1:8" ht="12.75" customHeight="1">
      <c r="A127" s="36"/>
      <c r="B127" s="215" t="s">
        <v>244</v>
      </c>
      <c r="C127" s="216"/>
      <c r="D127" s="86" t="s">
        <v>9</v>
      </c>
      <c r="E127" s="87" t="s">
        <v>12</v>
      </c>
      <c r="F127" s="87" t="s">
        <v>157</v>
      </c>
      <c r="G127" s="87" t="s">
        <v>40</v>
      </c>
      <c r="H127" s="83">
        <f>H128</f>
        <v>3.8</v>
      </c>
    </row>
    <row r="128" spans="1:8" ht="27" customHeight="1">
      <c r="A128" s="36"/>
      <c r="B128" s="215" t="s">
        <v>98</v>
      </c>
      <c r="C128" s="216"/>
      <c r="D128" s="86" t="s">
        <v>9</v>
      </c>
      <c r="E128" s="87" t="s">
        <v>12</v>
      </c>
      <c r="F128" s="87" t="s">
        <v>137</v>
      </c>
      <c r="G128" s="87" t="s">
        <v>40</v>
      </c>
      <c r="H128" s="83">
        <f>H129</f>
        <v>3.8</v>
      </c>
    </row>
    <row r="129" spans="1:8" ht="27" customHeight="1">
      <c r="A129" s="36"/>
      <c r="B129" s="215" t="s">
        <v>243</v>
      </c>
      <c r="C129" s="216"/>
      <c r="D129" s="86" t="s">
        <v>9</v>
      </c>
      <c r="E129" s="87" t="s">
        <v>12</v>
      </c>
      <c r="F129" s="87" t="s">
        <v>137</v>
      </c>
      <c r="G129" s="87" t="s">
        <v>95</v>
      </c>
      <c r="H129" s="83">
        <f>H323</f>
        <v>3.8</v>
      </c>
    </row>
    <row r="130" spans="1:8" ht="27" customHeight="1">
      <c r="A130" s="94"/>
      <c r="B130" s="217" t="s">
        <v>99</v>
      </c>
      <c r="C130" s="218"/>
      <c r="D130" s="84" t="s">
        <v>9</v>
      </c>
      <c r="E130" s="85" t="s">
        <v>84</v>
      </c>
      <c r="F130" s="85" t="s">
        <v>128</v>
      </c>
      <c r="G130" s="85" t="s">
        <v>40</v>
      </c>
      <c r="H130" s="82">
        <f>H131</f>
        <v>159</v>
      </c>
    </row>
    <row r="131" spans="1:8" ht="26.25" customHeight="1">
      <c r="A131" s="36"/>
      <c r="B131" s="215" t="s">
        <v>245</v>
      </c>
      <c r="C131" s="216"/>
      <c r="D131" s="86" t="s">
        <v>9</v>
      </c>
      <c r="E131" s="87" t="s">
        <v>84</v>
      </c>
      <c r="F131" s="87" t="s">
        <v>138</v>
      </c>
      <c r="G131" s="87" t="s">
        <v>40</v>
      </c>
      <c r="H131" s="83">
        <f>H132</f>
        <v>159</v>
      </c>
    </row>
    <row r="132" spans="1:8" ht="27.75" customHeight="1">
      <c r="A132" s="36"/>
      <c r="B132" s="215" t="s">
        <v>246</v>
      </c>
      <c r="C132" s="216"/>
      <c r="D132" s="86" t="s">
        <v>9</v>
      </c>
      <c r="E132" s="87" t="s">
        <v>84</v>
      </c>
      <c r="F132" s="87" t="s">
        <v>139</v>
      </c>
      <c r="G132" s="87" t="s">
        <v>40</v>
      </c>
      <c r="H132" s="83">
        <f>H133</f>
        <v>159</v>
      </c>
    </row>
    <row r="133" spans="1:8" ht="51" customHeight="1">
      <c r="A133" s="36"/>
      <c r="B133" s="215" t="s">
        <v>140</v>
      </c>
      <c r="C133" s="216"/>
      <c r="D133" s="86" t="s">
        <v>9</v>
      </c>
      <c r="E133" s="87" t="s">
        <v>84</v>
      </c>
      <c r="F133" s="87" t="s">
        <v>141</v>
      </c>
      <c r="G133" s="87" t="s">
        <v>40</v>
      </c>
      <c r="H133" s="83">
        <f>H134</f>
        <v>159</v>
      </c>
    </row>
    <row r="134" spans="1:8" ht="14.25" customHeight="1">
      <c r="A134" s="36"/>
      <c r="B134" s="215" t="s">
        <v>100</v>
      </c>
      <c r="C134" s="216"/>
      <c r="D134" s="86" t="s">
        <v>9</v>
      </c>
      <c r="E134" s="87" t="s">
        <v>84</v>
      </c>
      <c r="F134" s="87" t="s">
        <v>141</v>
      </c>
      <c r="G134" s="87" t="s">
        <v>101</v>
      </c>
      <c r="H134" s="83">
        <f>H328</f>
        <v>159</v>
      </c>
    </row>
    <row r="135" spans="1:8" ht="15" customHeight="1">
      <c r="A135" s="94"/>
      <c r="B135" s="217" t="s">
        <v>368</v>
      </c>
      <c r="C135" s="218"/>
      <c r="D135" s="84" t="s">
        <v>9</v>
      </c>
      <c r="E135" s="85" t="s">
        <v>366</v>
      </c>
      <c r="F135" s="85" t="s">
        <v>128</v>
      </c>
      <c r="G135" s="85" t="s">
        <v>40</v>
      </c>
      <c r="H135" s="82">
        <f>H136</f>
        <v>450</v>
      </c>
    </row>
    <row r="136" spans="1:8" ht="14.25" customHeight="1">
      <c r="A136" s="36"/>
      <c r="B136" s="215" t="s">
        <v>102</v>
      </c>
      <c r="C136" s="216"/>
      <c r="D136" s="86" t="s">
        <v>9</v>
      </c>
      <c r="E136" s="87" t="s">
        <v>366</v>
      </c>
      <c r="F136" s="87" t="s">
        <v>133</v>
      </c>
      <c r="G136" s="87" t="s">
        <v>40</v>
      </c>
      <c r="H136" s="83">
        <f>H137</f>
        <v>450</v>
      </c>
    </row>
    <row r="137" spans="1:8" ht="14.25" customHeight="1">
      <c r="A137" s="36"/>
      <c r="B137" s="215" t="s">
        <v>368</v>
      </c>
      <c r="C137" s="216"/>
      <c r="D137" s="86" t="s">
        <v>9</v>
      </c>
      <c r="E137" s="87" t="s">
        <v>366</v>
      </c>
      <c r="F137" s="87" t="s">
        <v>369</v>
      </c>
      <c r="G137" s="87" t="s">
        <v>40</v>
      </c>
      <c r="H137" s="83">
        <f>H138</f>
        <v>450</v>
      </c>
    </row>
    <row r="138" spans="1:8" ht="27" customHeight="1">
      <c r="A138" s="36"/>
      <c r="B138" s="215" t="s">
        <v>370</v>
      </c>
      <c r="C138" s="216"/>
      <c r="D138" s="86" t="s">
        <v>9</v>
      </c>
      <c r="E138" s="87" t="s">
        <v>366</v>
      </c>
      <c r="F138" s="87" t="s">
        <v>367</v>
      </c>
      <c r="G138" s="87" t="s">
        <v>40</v>
      </c>
      <c r="H138" s="83">
        <f>H139</f>
        <v>450</v>
      </c>
    </row>
    <row r="139" spans="1:8" ht="14.25" customHeight="1">
      <c r="A139" s="36"/>
      <c r="B139" s="215" t="s">
        <v>100</v>
      </c>
      <c r="C139" s="216"/>
      <c r="D139" s="86" t="s">
        <v>9</v>
      </c>
      <c r="E139" s="87" t="s">
        <v>366</v>
      </c>
      <c r="F139" s="87" t="s">
        <v>367</v>
      </c>
      <c r="G139" s="87" t="s">
        <v>97</v>
      </c>
      <c r="H139" s="83">
        <f>H333</f>
        <v>450</v>
      </c>
    </row>
    <row r="140" spans="1:8" ht="14.25" customHeight="1">
      <c r="A140" s="94"/>
      <c r="B140" s="217" t="s">
        <v>90</v>
      </c>
      <c r="C140" s="218"/>
      <c r="D140" s="84" t="s">
        <v>9</v>
      </c>
      <c r="E140" s="85" t="s">
        <v>43</v>
      </c>
      <c r="F140" s="85" t="s">
        <v>128</v>
      </c>
      <c r="G140" s="85" t="s">
        <v>40</v>
      </c>
      <c r="H140" s="82">
        <f>SUM(H141)</f>
        <v>40</v>
      </c>
    </row>
    <row r="141" spans="1:8" ht="14.25" customHeight="1">
      <c r="A141" s="36"/>
      <c r="B141" s="215" t="s">
        <v>102</v>
      </c>
      <c r="C141" s="216"/>
      <c r="D141" s="86" t="s">
        <v>9</v>
      </c>
      <c r="E141" s="87" t="s">
        <v>43</v>
      </c>
      <c r="F141" s="87" t="s">
        <v>133</v>
      </c>
      <c r="G141" s="87" t="s">
        <v>40</v>
      </c>
      <c r="H141" s="83">
        <f>H142</f>
        <v>40</v>
      </c>
    </row>
    <row r="142" spans="1:8" ht="14.25" customHeight="1">
      <c r="A142" s="36"/>
      <c r="B142" s="215" t="s">
        <v>118</v>
      </c>
      <c r="C142" s="216"/>
      <c r="D142" s="86" t="s">
        <v>9</v>
      </c>
      <c r="E142" s="87" t="s">
        <v>43</v>
      </c>
      <c r="F142" s="87" t="s">
        <v>142</v>
      </c>
      <c r="G142" s="87" t="s">
        <v>40</v>
      </c>
      <c r="H142" s="83">
        <f>H143</f>
        <v>40</v>
      </c>
    </row>
    <row r="143" spans="1:8" ht="14.25" customHeight="1">
      <c r="A143" s="36"/>
      <c r="B143" s="215" t="s">
        <v>143</v>
      </c>
      <c r="C143" s="216"/>
      <c r="D143" s="86" t="s">
        <v>9</v>
      </c>
      <c r="E143" s="87" t="s">
        <v>43</v>
      </c>
      <c r="F143" s="87" t="s">
        <v>144</v>
      </c>
      <c r="G143" s="87" t="s">
        <v>40</v>
      </c>
      <c r="H143" s="83">
        <f>H144</f>
        <v>40</v>
      </c>
    </row>
    <row r="144" spans="1:8" ht="14.25" customHeight="1">
      <c r="A144" s="36"/>
      <c r="B144" s="215" t="s">
        <v>96</v>
      </c>
      <c r="C144" s="216"/>
      <c r="D144" s="86" t="s">
        <v>9</v>
      </c>
      <c r="E144" s="87" t="s">
        <v>43</v>
      </c>
      <c r="F144" s="87" t="s">
        <v>144</v>
      </c>
      <c r="G144" s="87" t="s">
        <v>97</v>
      </c>
      <c r="H144" s="83">
        <f>H338</f>
        <v>40</v>
      </c>
    </row>
    <row r="145" spans="1:9" ht="14.25" customHeight="1">
      <c r="A145" s="94"/>
      <c r="B145" s="217" t="s">
        <v>13</v>
      </c>
      <c r="C145" s="218"/>
      <c r="D145" s="84" t="s">
        <v>9</v>
      </c>
      <c r="E145" s="85" t="s">
        <v>47</v>
      </c>
      <c r="F145" s="85" t="s">
        <v>128</v>
      </c>
      <c r="G145" s="85" t="s">
        <v>40</v>
      </c>
      <c r="H145" s="82">
        <f>H146+H155+H161</f>
        <v>3570.7999999999997</v>
      </c>
    </row>
    <row r="146" spans="1:9" ht="27.75" customHeight="1">
      <c r="A146" s="36"/>
      <c r="B146" s="215" t="s">
        <v>145</v>
      </c>
      <c r="C146" s="216"/>
      <c r="D146" s="86" t="s">
        <v>9</v>
      </c>
      <c r="E146" s="87" t="s">
        <v>47</v>
      </c>
      <c r="F146" s="87" t="s">
        <v>146</v>
      </c>
      <c r="G146" s="87" t="s">
        <v>40</v>
      </c>
      <c r="H146" s="83">
        <f>H147+H151</f>
        <v>173</v>
      </c>
    </row>
    <row r="147" spans="1:9" ht="14.25" customHeight="1">
      <c r="A147" s="36"/>
      <c r="B147" s="215" t="s">
        <v>119</v>
      </c>
      <c r="C147" s="216"/>
      <c r="D147" s="86" t="s">
        <v>9</v>
      </c>
      <c r="E147" s="87" t="s">
        <v>47</v>
      </c>
      <c r="F147" s="87" t="s">
        <v>147</v>
      </c>
      <c r="G147" s="87" t="s">
        <v>40</v>
      </c>
      <c r="H147" s="83">
        <f>H148</f>
        <v>90</v>
      </c>
    </row>
    <row r="148" spans="1:9" ht="27" customHeight="1">
      <c r="A148" s="36"/>
      <c r="B148" s="215" t="s">
        <v>148</v>
      </c>
      <c r="C148" s="216"/>
      <c r="D148" s="86" t="s">
        <v>9</v>
      </c>
      <c r="E148" s="87" t="s">
        <v>47</v>
      </c>
      <c r="F148" s="87" t="s">
        <v>149</v>
      </c>
      <c r="G148" s="87" t="s">
        <v>40</v>
      </c>
      <c r="H148" s="83">
        <f>H149</f>
        <v>90</v>
      </c>
    </row>
    <row r="149" spans="1:9" ht="27" customHeight="1">
      <c r="A149" s="36"/>
      <c r="B149" s="215" t="s">
        <v>247</v>
      </c>
      <c r="C149" s="216"/>
      <c r="D149" s="86" t="s">
        <v>9</v>
      </c>
      <c r="E149" s="87" t="s">
        <v>47</v>
      </c>
      <c r="F149" s="87" t="s">
        <v>150</v>
      </c>
      <c r="G149" s="87" t="s">
        <v>40</v>
      </c>
      <c r="H149" s="83">
        <f>H150</f>
        <v>90</v>
      </c>
    </row>
    <row r="150" spans="1:9" ht="13.5" customHeight="1">
      <c r="A150" s="36"/>
      <c r="B150" s="221" t="s">
        <v>104</v>
      </c>
      <c r="C150" s="221"/>
      <c r="D150" s="86" t="s">
        <v>9</v>
      </c>
      <c r="E150" s="87" t="s">
        <v>47</v>
      </c>
      <c r="F150" s="87" t="s">
        <v>150</v>
      </c>
      <c r="G150" s="87" t="s">
        <v>105</v>
      </c>
      <c r="H150" s="83">
        <f>H344</f>
        <v>90</v>
      </c>
    </row>
    <row r="151" spans="1:9" ht="27.75" customHeight="1">
      <c r="A151" s="36"/>
      <c r="B151" s="221" t="s">
        <v>151</v>
      </c>
      <c r="C151" s="221"/>
      <c r="D151" s="86" t="s">
        <v>9</v>
      </c>
      <c r="E151" s="87" t="s">
        <v>47</v>
      </c>
      <c r="F151" s="87" t="s">
        <v>152</v>
      </c>
      <c r="G151" s="110" t="s">
        <v>40</v>
      </c>
      <c r="H151" s="88">
        <f>H152</f>
        <v>83</v>
      </c>
    </row>
    <row r="152" spans="1:9" ht="52.5" customHeight="1">
      <c r="A152" s="36"/>
      <c r="B152" s="221" t="s">
        <v>248</v>
      </c>
      <c r="C152" s="221"/>
      <c r="D152" s="86" t="s">
        <v>9</v>
      </c>
      <c r="E152" s="87" t="s">
        <v>47</v>
      </c>
      <c r="F152" s="87" t="s">
        <v>153</v>
      </c>
      <c r="G152" s="110" t="s">
        <v>40</v>
      </c>
      <c r="H152" s="88">
        <f>H153</f>
        <v>83</v>
      </c>
    </row>
    <row r="153" spans="1:9" ht="27" customHeight="1">
      <c r="A153" s="36"/>
      <c r="B153" s="221" t="s">
        <v>249</v>
      </c>
      <c r="C153" s="221"/>
      <c r="D153" s="86" t="s">
        <v>9</v>
      </c>
      <c r="E153" s="87" t="s">
        <v>47</v>
      </c>
      <c r="F153" s="87" t="s">
        <v>154</v>
      </c>
      <c r="G153" s="110" t="s">
        <v>40</v>
      </c>
      <c r="H153" s="88">
        <f>H154</f>
        <v>83</v>
      </c>
    </row>
    <row r="154" spans="1:9" ht="27" customHeight="1">
      <c r="A154" s="36"/>
      <c r="B154" s="221" t="s">
        <v>120</v>
      </c>
      <c r="C154" s="221"/>
      <c r="D154" s="86" t="s">
        <v>9</v>
      </c>
      <c r="E154" s="87" t="s">
        <v>47</v>
      </c>
      <c r="F154" s="87" t="s">
        <v>154</v>
      </c>
      <c r="G154" s="110" t="s">
        <v>106</v>
      </c>
      <c r="H154" s="88">
        <f>H348</f>
        <v>83</v>
      </c>
    </row>
    <row r="155" spans="1:9" ht="12.75" customHeight="1">
      <c r="A155" s="36"/>
      <c r="B155" s="215" t="s">
        <v>102</v>
      </c>
      <c r="C155" s="216"/>
      <c r="D155" s="86" t="s">
        <v>9</v>
      </c>
      <c r="E155" s="87" t="s">
        <v>47</v>
      </c>
      <c r="F155" s="87" t="s">
        <v>133</v>
      </c>
      <c r="G155" s="87" t="s">
        <v>40</v>
      </c>
      <c r="H155" s="83">
        <f>H156</f>
        <v>3397.7999999999997</v>
      </c>
    </row>
    <row r="156" spans="1:9" ht="27" customHeight="1">
      <c r="A156" s="36"/>
      <c r="B156" s="215" t="s">
        <v>250</v>
      </c>
      <c r="C156" s="216"/>
      <c r="D156" s="86" t="s">
        <v>9</v>
      </c>
      <c r="E156" s="87" t="s">
        <v>47</v>
      </c>
      <c r="F156" s="87" t="s">
        <v>155</v>
      </c>
      <c r="G156" s="87" t="s">
        <v>40</v>
      </c>
      <c r="H156" s="83">
        <f>H157</f>
        <v>3397.7999999999997</v>
      </c>
    </row>
    <row r="157" spans="1:9" ht="27" customHeight="1">
      <c r="A157" s="36"/>
      <c r="B157" s="215" t="s">
        <v>103</v>
      </c>
      <c r="C157" s="216"/>
      <c r="D157" s="86" t="s">
        <v>9</v>
      </c>
      <c r="E157" s="87" t="s">
        <v>47</v>
      </c>
      <c r="F157" s="87" t="s">
        <v>156</v>
      </c>
      <c r="G157" s="87" t="s">
        <v>40</v>
      </c>
      <c r="H157" s="83">
        <f>SUM(H158:H160)</f>
        <v>3397.7999999999997</v>
      </c>
    </row>
    <row r="158" spans="1:9" ht="51.75" customHeight="1">
      <c r="A158" s="36"/>
      <c r="B158" s="215" t="s">
        <v>116</v>
      </c>
      <c r="C158" s="216"/>
      <c r="D158" s="86" t="s">
        <v>9</v>
      </c>
      <c r="E158" s="87" t="s">
        <v>47</v>
      </c>
      <c r="F158" s="87" t="s">
        <v>156</v>
      </c>
      <c r="G158" s="87" t="s">
        <v>93</v>
      </c>
      <c r="H158" s="83">
        <f>H352</f>
        <v>2843.2</v>
      </c>
    </row>
    <row r="159" spans="1:9" ht="26.25" customHeight="1">
      <c r="A159" s="36"/>
      <c r="B159" s="215" t="s">
        <v>243</v>
      </c>
      <c r="C159" s="216"/>
      <c r="D159" s="86" t="s">
        <v>9</v>
      </c>
      <c r="E159" s="87" t="s">
        <v>47</v>
      </c>
      <c r="F159" s="87" t="s">
        <v>156</v>
      </c>
      <c r="G159" s="87" t="s">
        <v>95</v>
      </c>
      <c r="H159" s="83">
        <f>H353</f>
        <v>539.59999999999991</v>
      </c>
    </row>
    <row r="160" spans="1:9" ht="12.75" customHeight="1">
      <c r="A160" s="36"/>
      <c r="B160" s="215" t="s">
        <v>96</v>
      </c>
      <c r="C160" s="216"/>
      <c r="D160" s="86" t="s">
        <v>9</v>
      </c>
      <c r="E160" s="87" t="s">
        <v>47</v>
      </c>
      <c r="F160" s="87" t="s">
        <v>156</v>
      </c>
      <c r="G160" s="87" t="s">
        <v>97</v>
      </c>
      <c r="H160" s="83">
        <f>H354</f>
        <v>15</v>
      </c>
      <c r="I160" s="2"/>
    </row>
    <row r="161" spans="1:9" ht="12.75" customHeight="1">
      <c r="A161" s="36"/>
      <c r="B161" s="215" t="s">
        <v>365</v>
      </c>
      <c r="C161" s="216"/>
      <c r="D161" s="86" t="s">
        <v>9</v>
      </c>
      <c r="E161" s="87" t="s">
        <v>47</v>
      </c>
      <c r="F161" s="87" t="s">
        <v>364</v>
      </c>
      <c r="G161" s="87" t="s">
        <v>40</v>
      </c>
      <c r="H161" s="83">
        <f>H162</f>
        <v>0</v>
      </c>
      <c r="I161" s="2"/>
    </row>
    <row r="162" spans="1:9" ht="12.75" customHeight="1">
      <c r="A162" s="36"/>
      <c r="B162" s="215" t="s">
        <v>363</v>
      </c>
      <c r="C162" s="216"/>
      <c r="D162" s="86" t="s">
        <v>9</v>
      </c>
      <c r="E162" s="87" t="s">
        <v>47</v>
      </c>
      <c r="F162" s="87" t="s">
        <v>362</v>
      </c>
      <c r="G162" s="87" t="s">
        <v>40</v>
      </c>
      <c r="H162" s="83">
        <f>H163</f>
        <v>0</v>
      </c>
      <c r="I162" s="2"/>
    </row>
    <row r="163" spans="1:9" ht="38.25" customHeight="1">
      <c r="A163" s="36"/>
      <c r="B163" s="215" t="s">
        <v>361</v>
      </c>
      <c r="C163" s="216"/>
      <c r="D163" s="86" t="s">
        <v>9</v>
      </c>
      <c r="E163" s="87" t="s">
        <v>47</v>
      </c>
      <c r="F163" s="87" t="s">
        <v>360</v>
      </c>
      <c r="G163" s="87" t="s">
        <v>40</v>
      </c>
      <c r="H163" s="83">
        <f>H164</f>
        <v>0</v>
      </c>
      <c r="I163" s="2"/>
    </row>
    <row r="164" spans="1:9" ht="26.25" customHeight="1">
      <c r="A164" s="36"/>
      <c r="B164" s="215" t="s">
        <v>243</v>
      </c>
      <c r="C164" s="216"/>
      <c r="D164" s="86" t="s">
        <v>9</v>
      </c>
      <c r="E164" s="87" t="s">
        <v>47</v>
      </c>
      <c r="F164" s="87" t="s">
        <v>360</v>
      </c>
      <c r="G164" s="87" t="s">
        <v>95</v>
      </c>
      <c r="H164" s="83">
        <f>H358</f>
        <v>0</v>
      </c>
      <c r="I164" s="2"/>
    </row>
    <row r="165" spans="1:9" ht="12.75" customHeight="1">
      <c r="A165" s="94" t="s">
        <v>14</v>
      </c>
      <c r="B165" s="217" t="s">
        <v>15</v>
      </c>
      <c r="C165" s="218"/>
      <c r="D165" s="84" t="s">
        <v>11</v>
      </c>
      <c r="E165" s="85" t="s">
        <v>10</v>
      </c>
      <c r="F165" s="85" t="s">
        <v>128</v>
      </c>
      <c r="G165" s="85" t="s">
        <v>40</v>
      </c>
      <c r="H165" s="82">
        <f>H166</f>
        <v>709.3</v>
      </c>
    </row>
    <row r="166" spans="1:9" ht="12.75" customHeight="1">
      <c r="A166" s="36"/>
      <c r="B166" s="215" t="s">
        <v>16</v>
      </c>
      <c r="C166" s="216"/>
      <c r="D166" s="86" t="s">
        <v>11</v>
      </c>
      <c r="E166" s="87" t="s">
        <v>17</v>
      </c>
      <c r="F166" s="87" t="s">
        <v>128</v>
      </c>
      <c r="G166" s="87" t="s">
        <v>40</v>
      </c>
      <c r="H166" s="83">
        <f>H167</f>
        <v>709.3</v>
      </c>
    </row>
    <row r="167" spans="1:9" ht="12.75" customHeight="1">
      <c r="A167" s="36"/>
      <c r="B167" s="215" t="s">
        <v>102</v>
      </c>
      <c r="C167" s="216"/>
      <c r="D167" s="86" t="s">
        <v>11</v>
      </c>
      <c r="E167" s="87" t="s">
        <v>17</v>
      </c>
      <c r="F167" s="87" t="s">
        <v>133</v>
      </c>
      <c r="G167" s="87" t="s">
        <v>40</v>
      </c>
      <c r="H167" s="83">
        <f>H168</f>
        <v>709.3</v>
      </c>
    </row>
    <row r="168" spans="1:9" ht="12.75" customHeight="1">
      <c r="A168" s="36"/>
      <c r="B168" s="215" t="s">
        <v>136</v>
      </c>
      <c r="C168" s="216"/>
      <c r="D168" s="86" t="s">
        <v>11</v>
      </c>
      <c r="E168" s="87" t="s">
        <v>17</v>
      </c>
      <c r="F168" s="87" t="s">
        <v>157</v>
      </c>
      <c r="G168" s="87" t="s">
        <v>40</v>
      </c>
      <c r="H168" s="83">
        <f>H169</f>
        <v>709.3</v>
      </c>
    </row>
    <row r="169" spans="1:9" ht="26.25" customHeight="1">
      <c r="A169" s="36"/>
      <c r="B169" s="215" t="s">
        <v>251</v>
      </c>
      <c r="C169" s="216"/>
      <c r="D169" s="86" t="s">
        <v>11</v>
      </c>
      <c r="E169" s="87" t="s">
        <v>17</v>
      </c>
      <c r="F169" s="87" t="s">
        <v>158</v>
      </c>
      <c r="G169" s="87" t="s">
        <v>40</v>
      </c>
      <c r="H169" s="83">
        <f>H170</f>
        <v>709.3</v>
      </c>
    </row>
    <row r="170" spans="1:9" ht="51.75" customHeight="1">
      <c r="A170" s="36"/>
      <c r="B170" s="215" t="s">
        <v>116</v>
      </c>
      <c r="C170" s="216"/>
      <c r="D170" s="86" t="s">
        <v>11</v>
      </c>
      <c r="E170" s="87" t="s">
        <v>17</v>
      </c>
      <c r="F170" s="87" t="s">
        <v>158</v>
      </c>
      <c r="G170" s="87" t="s">
        <v>93</v>
      </c>
      <c r="H170" s="83">
        <f>H364</f>
        <v>709.3</v>
      </c>
    </row>
    <row r="171" spans="1:9" ht="14.25" customHeight="1">
      <c r="A171" s="94" t="s">
        <v>18</v>
      </c>
      <c r="B171" s="217" t="s">
        <v>41</v>
      </c>
      <c r="C171" s="218"/>
      <c r="D171" s="84" t="s">
        <v>17</v>
      </c>
      <c r="E171" s="85" t="s">
        <v>10</v>
      </c>
      <c r="F171" s="85" t="s">
        <v>128</v>
      </c>
      <c r="G171" s="85" t="s">
        <v>40</v>
      </c>
      <c r="H171" s="82">
        <f>SUM(H172,H178)</f>
        <v>376.8</v>
      </c>
    </row>
    <row r="172" spans="1:9" ht="26.25" customHeight="1">
      <c r="A172" s="36"/>
      <c r="B172" s="217" t="s">
        <v>284</v>
      </c>
      <c r="C172" s="218"/>
      <c r="D172" s="84" t="s">
        <v>17</v>
      </c>
      <c r="E172" s="85" t="s">
        <v>285</v>
      </c>
      <c r="F172" s="85" t="s">
        <v>128</v>
      </c>
      <c r="G172" s="85" t="s">
        <v>40</v>
      </c>
      <c r="H172" s="82">
        <f>H173</f>
        <v>61.8</v>
      </c>
      <c r="I172" s="2"/>
    </row>
    <row r="173" spans="1:9" ht="26.25" customHeight="1">
      <c r="A173" s="36"/>
      <c r="B173" s="215" t="s">
        <v>159</v>
      </c>
      <c r="C173" s="216"/>
      <c r="D173" s="86" t="s">
        <v>17</v>
      </c>
      <c r="E173" s="87" t="s">
        <v>285</v>
      </c>
      <c r="F173" s="87" t="s">
        <v>160</v>
      </c>
      <c r="G173" s="87" t="s">
        <v>40</v>
      </c>
      <c r="H173" s="83">
        <f>H174</f>
        <v>61.8</v>
      </c>
      <c r="I173" s="2"/>
    </row>
    <row r="174" spans="1:9" ht="27" customHeight="1">
      <c r="A174" s="36"/>
      <c r="B174" s="215" t="s">
        <v>252</v>
      </c>
      <c r="C174" s="216"/>
      <c r="D174" s="86" t="s">
        <v>17</v>
      </c>
      <c r="E174" s="87" t="s">
        <v>285</v>
      </c>
      <c r="F174" s="87" t="s">
        <v>161</v>
      </c>
      <c r="G174" s="87" t="s">
        <v>40</v>
      </c>
      <c r="H174" s="83">
        <f>H175</f>
        <v>61.8</v>
      </c>
      <c r="I174" s="2"/>
    </row>
    <row r="175" spans="1:9" ht="27" customHeight="1">
      <c r="A175" s="36"/>
      <c r="B175" s="215" t="s">
        <v>162</v>
      </c>
      <c r="C175" s="216"/>
      <c r="D175" s="86" t="s">
        <v>17</v>
      </c>
      <c r="E175" s="87" t="s">
        <v>285</v>
      </c>
      <c r="F175" s="87" t="s">
        <v>163</v>
      </c>
      <c r="G175" s="87" t="s">
        <v>40</v>
      </c>
      <c r="H175" s="83">
        <f>H176</f>
        <v>61.8</v>
      </c>
      <c r="I175" s="2"/>
    </row>
    <row r="176" spans="1:9" ht="39.75" customHeight="1">
      <c r="A176" s="36"/>
      <c r="B176" s="215" t="s">
        <v>164</v>
      </c>
      <c r="C176" s="216"/>
      <c r="D176" s="86" t="s">
        <v>17</v>
      </c>
      <c r="E176" s="87" t="s">
        <v>285</v>
      </c>
      <c r="F176" s="87" t="s">
        <v>165</v>
      </c>
      <c r="G176" s="87" t="s">
        <v>40</v>
      </c>
      <c r="H176" s="83">
        <f>H177</f>
        <v>61.8</v>
      </c>
      <c r="I176" s="2"/>
    </row>
    <row r="177" spans="1:9" ht="27" customHeight="1">
      <c r="A177" s="36"/>
      <c r="B177" s="215" t="s">
        <v>243</v>
      </c>
      <c r="C177" s="216"/>
      <c r="D177" s="86" t="s">
        <v>17</v>
      </c>
      <c r="E177" s="87" t="s">
        <v>285</v>
      </c>
      <c r="F177" s="87" t="s">
        <v>165</v>
      </c>
      <c r="G177" s="87" t="s">
        <v>95</v>
      </c>
      <c r="H177" s="83">
        <f>H371</f>
        <v>61.8</v>
      </c>
      <c r="I177" s="2"/>
    </row>
    <row r="178" spans="1:9" ht="25.5" customHeight="1">
      <c r="A178" s="94"/>
      <c r="B178" s="217" t="s">
        <v>42</v>
      </c>
      <c r="C178" s="218"/>
      <c r="D178" s="84" t="s">
        <v>17</v>
      </c>
      <c r="E178" s="85">
        <v>14</v>
      </c>
      <c r="F178" s="85" t="s">
        <v>128</v>
      </c>
      <c r="G178" s="85" t="s">
        <v>40</v>
      </c>
      <c r="H178" s="82">
        <f>H179</f>
        <v>315</v>
      </c>
      <c r="I178" s="2"/>
    </row>
    <row r="179" spans="1:9" ht="25.5" customHeight="1">
      <c r="A179" s="36"/>
      <c r="B179" s="215" t="s">
        <v>159</v>
      </c>
      <c r="C179" s="216"/>
      <c r="D179" s="86" t="s">
        <v>17</v>
      </c>
      <c r="E179" s="87" t="s">
        <v>121</v>
      </c>
      <c r="F179" s="87" t="s">
        <v>160</v>
      </c>
      <c r="G179" s="87" t="s">
        <v>40</v>
      </c>
      <c r="H179" s="83">
        <f>H180+H184</f>
        <v>315</v>
      </c>
    </row>
    <row r="180" spans="1:9" ht="25.5" customHeight="1">
      <c r="A180" s="36"/>
      <c r="B180" s="215" t="s">
        <v>266</v>
      </c>
      <c r="C180" s="216"/>
      <c r="D180" s="86" t="s">
        <v>17</v>
      </c>
      <c r="E180" s="87" t="s">
        <v>121</v>
      </c>
      <c r="F180" s="87" t="s">
        <v>267</v>
      </c>
      <c r="G180" s="87" t="s">
        <v>40</v>
      </c>
      <c r="H180" s="83">
        <f>H181</f>
        <v>275</v>
      </c>
    </row>
    <row r="181" spans="1:9" ht="39" customHeight="1">
      <c r="A181" s="36"/>
      <c r="B181" s="215" t="s">
        <v>268</v>
      </c>
      <c r="C181" s="216"/>
      <c r="D181" s="86" t="s">
        <v>17</v>
      </c>
      <c r="E181" s="87" t="s">
        <v>121</v>
      </c>
      <c r="F181" s="87" t="s">
        <v>269</v>
      </c>
      <c r="G181" s="87" t="s">
        <v>40</v>
      </c>
      <c r="H181" s="83">
        <f>H182</f>
        <v>275</v>
      </c>
    </row>
    <row r="182" spans="1:9" ht="14.25" customHeight="1">
      <c r="A182" s="36"/>
      <c r="B182" s="215" t="s">
        <v>270</v>
      </c>
      <c r="C182" s="216"/>
      <c r="D182" s="86" t="s">
        <v>17</v>
      </c>
      <c r="E182" s="87" t="s">
        <v>121</v>
      </c>
      <c r="F182" s="87" t="s">
        <v>271</v>
      </c>
      <c r="G182" s="87" t="s">
        <v>40</v>
      </c>
      <c r="H182" s="83">
        <f>H183</f>
        <v>275</v>
      </c>
    </row>
    <row r="183" spans="1:9" ht="27" customHeight="1">
      <c r="A183" s="36"/>
      <c r="B183" s="215" t="s">
        <v>243</v>
      </c>
      <c r="C183" s="216"/>
      <c r="D183" s="86" t="s">
        <v>17</v>
      </c>
      <c r="E183" s="87" t="s">
        <v>121</v>
      </c>
      <c r="F183" s="87" t="s">
        <v>271</v>
      </c>
      <c r="G183" s="87" t="s">
        <v>95</v>
      </c>
      <c r="H183" s="83">
        <f>H377</f>
        <v>275</v>
      </c>
    </row>
    <row r="184" spans="1:9" ht="13.5" customHeight="1">
      <c r="A184" s="36"/>
      <c r="B184" s="215" t="s">
        <v>253</v>
      </c>
      <c r="C184" s="216"/>
      <c r="D184" s="86" t="s">
        <v>17</v>
      </c>
      <c r="E184" s="87">
        <v>14</v>
      </c>
      <c r="F184" s="87" t="s">
        <v>166</v>
      </c>
      <c r="G184" s="87" t="s">
        <v>40</v>
      </c>
      <c r="H184" s="83">
        <f>H186</f>
        <v>40</v>
      </c>
    </row>
    <row r="185" spans="1:9" ht="25.5" customHeight="1">
      <c r="A185" s="36"/>
      <c r="B185" s="215" t="s">
        <v>254</v>
      </c>
      <c r="C185" s="216"/>
      <c r="D185" s="86" t="s">
        <v>17</v>
      </c>
      <c r="E185" s="87">
        <v>14</v>
      </c>
      <c r="F185" s="87" t="s">
        <v>255</v>
      </c>
      <c r="G185" s="87" t="s">
        <v>40</v>
      </c>
      <c r="H185" s="83">
        <f>H186</f>
        <v>40</v>
      </c>
    </row>
    <row r="186" spans="1:9" ht="13.5" customHeight="1">
      <c r="A186" s="36"/>
      <c r="B186" s="215" t="s">
        <v>107</v>
      </c>
      <c r="C186" s="216"/>
      <c r="D186" s="86" t="s">
        <v>17</v>
      </c>
      <c r="E186" s="87">
        <v>14</v>
      </c>
      <c r="F186" s="87" t="s">
        <v>167</v>
      </c>
      <c r="G186" s="87" t="s">
        <v>40</v>
      </c>
      <c r="H186" s="83">
        <f>H187</f>
        <v>40</v>
      </c>
    </row>
    <row r="187" spans="1:9" ht="26.25" customHeight="1">
      <c r="A187" s="36"/>
      <c r="B187" s="215" t="s">
        <v>243</v>
      </c>
      <c r="C187" s="216"/>
      <c r="D187" s="86" t="s">
        <v>17</v>
      </c>
      <c r="E187" s="87">
        <v>14</v>
      </c>
      <c r="F187" s="87" t="s">
        <v>167</v>
      </c>
      <c r="G187" s="87" t="s">
        <v>95</v>
      </c>
      <c r="H187" s="83">
        <f>H381</f>
        <v>40</v>
      </c>
    </row>
    <row r="188" spans="1:9" ht="14.25" customHeight="1">
      <c r="A188" s="94" t="s">
        <v>20</v>
      </c>
      <c r="B188" s="217" t="s">
        <v>21</v>
      </c>
      <c r="C188" s="218"/>
      <c r="D188" s="84" t="s">
        <v>12</v>
      </c>
      <c r="E188" s="85" t="s">
        <v>10</v>
      </c>
      <c r="F188" s="85" t="s">
        <v>128</v>
      </c>
      <c r="G188" s="85" t="s">
        <v>40</v>
      </c>
      <c r="H188" s="82">
        <f>SUM(H198,H189)</f>
        <v>4791.1000000000004</v>
      </c>
    </row>
    <row r="189" spans="1:9" ht="14.25" customHeight="1">
      <c r="A189" s="94"/>
      <c r="B189" s="217" t="s">
        <v>85</v>
      </c>
      <c r="C189" s="218"/>
      <c r="D189" s="84" t="s">
        <v>12</v>
      </c>
      <c r="E189" s="85" t="s">
        <v>19</v>
      </c>
      <c r="F189" s="85" t="s">
        <v>128</v>
      </c>
      <c r="G189" s="85" t="s">
        <v>40</v>
      </c>
      <c r="H189" s="82">
        <f>H190</f>
        <v>4786.1000000000004</v>
      </c>
    </row>
    <row r="190" spans="1:9" ht="39.75" customHeight="1">
      <c r="A190" s="94"/>
      <c r="B190" s="215" t="s">
        <v>256</v>
      </c>
      <c r="C190" s="216"/>
      <c r="D190" s="86" t="s">
        <v>12</v>
      </c>
      <c r="E190" s="87" t="s">
        <v>19</v>
      </c>
      <c r="F190" s="87" t="s">
        <v>168</v>
      </c>
      <c r="G190" s="87" t="s">
        <v>40</v>
      </c>
      <c r="H190" s="83">
        <f>H191</f>
        <v>4786.1000000000004</v>
      </c>
    </row>
    <row r="191" spans="1:9" ht="13.5" customHeight="1">
      <c r="A191" s="94"/>
      <c r="B191" s="215" t="s">
        <v>169</v>
      </c>
      <c r="C191" s="216"/>
      <c r="D191" s="86" t="s">
        <v>12</v>
      </c>
      <c r="E191" s="87" t="s">
        <v>19</v>
      </c>
      <c r="F191" s="87" t="s">
        <v>170</v>
      </c>
      <c r="G191" s="87" t="s">
        <v>40</v>
      </c>
      <c r="H191" s="83">
        <f>H192+H195</f>
        <v>4786.1000000000004</v>
      </c>
    </row>
    <row r="192" spans="1:9" ht="26.25" customHeight="1">
      <c r="A192" s="94"/>
      <c r="B192" s="215" t="s">
        <v>171</v>
      </c>
      <c r="C192" s="216"/>
      <c r="D192" s="86" t="s">
        <v>12</v>
      </c>
      <c r="E192" s="87" t="s">
        <v>19</v>
      </c>
      <c r="F192" s="87" t="s">
        <v>172</v>
      </c>
      <c r="G192" s="87" t="s">
        <v>40</v>
      </c>
      <c r="H192" s="83">
        <f>H193</f>
        <v>4268.3</v>
      </c>
    </row>
    <row r="193" spans="1:9" ht="14.25" customHeight="1">
      <c r="A193" s="94"/>
      <c r="B193" s="215" t="s">
        <v>173</v>
      </c>
      <c r="C193" s="216"/>
      <c r="D193" s="86" t="s">
        <v>12</v>
      </c>
      <c r="E193" s="87" t="s">
        <v>19</v>
      </c>
      <c r="F193" s="87" t="s">
        <v>174</v>
      </c>
      <c r="G193" s="87" t="s">
        <v>40</v>
      </c>
      <c r="H193" s="83">
        <f>H194</f>
        <v>4268.3</v>
      </c>
    </row>
    <row r="194" spans="1:9" ht="26.25" customHeight="1">
      <c r="A194" s="94"/>
      <c r="B194" s="215" t="s">
        <v>243</v>
      </c>
      <c r="C194" s="216"/>
      <c r="D194" s="86" t="s">
        <v>12</v>
      </c>
      <c r="E194" s="87" t="s">
        <v>19</v>
      </c>
      <c r="F194" s="87" t="s">
        <v>174</v>
      </c>
      <c r="G194" s="87" t="s">
        <v>95</v>
      </c>
      <c r="H194" s="83">
        <f>H388</f>
        <v>4268.3</v>
      </c>
    </row>
    <row r="195" spans="1:9" s="15" customFormat="1" ht="14.25" customHeight="1">
      <c r="A195" s="94"/>
      <c r="B195" s="215" t="s">
        <v>175</v>
      </c>
      <c r="C195" s="216"/>
      <c r="D195" s="86" t="s">
        <v>12</v>
      </c>
      <c r="E195" s="87" t="s">
        <v>19</v>
      </c>
      <c r="F195" s="87" t="s">
        <v>176</v>
      </c>
      <c r="G195" s="87" t="s">
        <v>40</v>
      </c>
      <c r="H195" s="83">
        <f>H196</f>
        <v>517.79999999999995</v>
      </c>
      <c r="I195" s="14"/>
    </row>
    <row r="196" spans="1:9" ht="14.25" customHeight="1">
      <c r="A196" s="94"/>
      <c r="B196" s="215" t="s">
        <v>173</v>
      </c>
      <c r="C196" s="216"/>
      <c r="D196" s="86" t="s">
        <v>12</v>
      </c>
      <c r="E196" s="87" t="s">
        <v>19</v>
      </c>
      <c r="F196" s="87" t="s">
        <v>177</v>
      </c>
      <c r="G196" s="87" t="s">
        <v>40</v>
      </c>
      <c r="H196" s="83">
        <f>H197</f>
        <v>517.79999999999995</v>
      </c>
      <c r="I196" s="2"/>
    </row>
    <row r="197" spans="1:9" ht="26.25" customHeight="1">
      <c r="A197" s="36"/>
      <c r="B197" s="215" t="s">
        <v>243</v>
      </c>
      <c r="C197" s="216"/>
      <c r="D197" s="86" t="s">
        <v>12</v>
      </c>
      <c r="E197" s="87" t="s">
        <v>19</v>
      </c>
      <c r="F197" s="87" t="s">
        <v>177</v>
      </c>
      <c r="G197" s="87" t="s">
        <v>95</v>
      </c>
      <c r="H197" s="83">
        <f>H391</f>
        <v>517.79999999999995</v>
      </c>
    </row>
    <row r="198" spans="1:9" ht="15" customHeight="1">
      <c r="A198" s="94"/>
      <c r="B198" s="217" t="s">
        <v>22</v>
      </c>
      <c r="C198" s="218"/>
      <c r="D198" s="84" t="s">
        <v>12</v>
      </c>
      <c r="E198" s="85">
        <v>12</v>
      </c>
      <c r="F198" s="85" t="s">
        <v>128</v>
      </c>
      <c r="G198" s="85" t="s">
        <v>40</v>
      </c>
      <c r="H198" s="82">
        <f>H199</f>
        <v>5</v>
      </c>
    </row>
    <row r="199" spans="1:9" ht="27" customHeight="1">
      <c r="A199" s="36"/>
      <c r="B199" s="215" t="s">
        <v>178</v>
      </c>
      <c r="C199" s="216"/>
      <c r="D199" s="86" t="s">
        <v>12</v>
      </c>
      <c r="E199" s="87">
        <v>12</v>
      </c>
      <c r="F199" s="35" t="s">
        <v>179</v>
      </c>
      <c r="G199" s="87" t="s">
        <v>40</v>
      </c>
      <c r="H199" s="83">
        <f>H200</f>
        <v>5</v>
      </c>
    </row>
    <row r="200" spans="1:9" ht="14.25" customHeight="1">
      <c r="A200" s="36"/>
      <c r="B200" s="215" t="s">
        <v>257</v>
      </c>
      <c r="C200" s="216"/>
      <c r="D200" s="86" t="s">
        <v>12</v>
      </c>
      <c r="E200" s="87">
        <v>12</v>
      </c>
      <c r="F200" s="35" t="s">
        <v>180</v>
      </c>
      <c r="G200" s="87" t="s">
        <v>40</v>
      </c>
      <c r="H200" s="83">
        <f>H201</f>
        <v>5</v>
      </c>
    </row>
    <row r="201" spans="1:9" ht="39.75" customHeight="1">
      <c r="A201" s="36"/>
      <c r="B201" s="215" t="s">
        <v>181</v>
      </c>
      <c r="C201" s="216"/>
      <c r="D201" s="86" t="s">
        <v>12</v>
      </c>
      <c r="E201" s="87">
        <v>12</v>
      </c>
      <c r="F201" s="35" t="s">
        <v>182</v>
      </c>
      <c r="G201" s="87" t="s">
        <v>40</v>
      </c>
      <c r="H201" s="83">
        <f>H202</f>
        <v>5</v>
      </c>
    </row>
    <row r="202" spans="1:9" ht="39.75" customHeight="1">
      <c r="A202" s="36"/>
      <c r="B202" s="215" t="s">
        <v>258</v>
      </c>
      <c r="C202" s="216"/>
      <c r="D202" s="86" t="s">
        <v>12</v>
      </c>
      <c r="E202" s="87">
        <v>12</v>
      </c>
      <c r="F202" s="35" t="s">
        <v>183</v>
      </c>
      <c r="G202" s="87" t="s">
        <v>40</v>
      </c>
      <c r="H202" s="83">
        <f>H203</f>
        <v>5</v>
      </c>
    </row>
    <row r="203" spans="1:9" ht="26.25" customHeight="1">
      <c r="A203" s="36"/>
      <c r="B203" s="215" t="s">
        <v>243</v>
      </c>
      <c r="C203" s="216"/>
      <c r="D203" s="86" t="s">
        <v>12</v>
      </c>
      <c r="E203" s="87">
        <v>12</v>
      </c>
      <c r="F203" s="35" t="s">
        <v>183</v>
      </c>
      <c r="G203" s="87" t="s">
        <v>95</v>
      </c>
      <c r="H203" s="83">
        <f>H397</f>
        <v>5</v>
      </c>
    </row>
    <row r="204" spans="1:9" ht="14.25" customHeight="1">
      <c r="A204" s="94" t="s">
        <v>23</v>
      </c>
      <c r="B204" s="217" t="s">
        <v>24</v>
      </c>
      <c r="C204" s="218"/>
      <c r="D204" s="84" t="s">
        <v>25</v>
      </c>
      <c r="E204" s="85" t="s">
        <v>10</v>
      </c>
      <c r="F204" s="85" t="s">
        <v>128</v>
      </c>
      <c r="G204" s="85" t="s">
        <v>40</v>
      </c>
      <c r="H204" s="82">
        <f>SUM(H205,H217)</f>
        <v>62661.400000000009</v>
      </c>
    </row>
    <row r="205" spans="1:9" ht="14.25" customHeight="1">
      <c r="A205" s="36"/>
      <c r="B205" s="217" t="s">
        <v>26</v>
      </c>
      <c r="C205" s="218"/>
      <c r="D205" s="84" t="s">
        <v>25</v>
      </c>
      <c r="E205" s="85" t="s">
        <v>11</v>
      </c>
      <c r="F205" s="85" t="s">
        <v>128</v>
      </c>
      <c r="G205" s="85" t="s">
        <v>40</v>
      </c>
      <c r="H205" s="82">
        <f>H206</f>
        <v>9623.7000000000007</v>
      </c>
    </row>
    <row r="206" spans="1:9" ht="25.5" customHeight="1">
      <c r="A206" s="36"/>
      <c r="B206" s="215" t="s">
        <v>184</v>
      </c>
      <c r="C206" s="216"/>
      <c r="D206" s="86" t="s">
        <v>25</v>
      </c>
      <c r="E206" s="87" t="s">
        <v>11</v>
      </c>
      <c r="F206" s="87" t="s">
        <v>185</v>
      </c>
      <c r="G206" s="87" t="s">
        <v>40</v>
      </c>
      <c r="H206" s="83">
        <f>H207</f>
        <v>9623.7000000000007</v>
      </c>
    </row>
    <row r="207" spans="1:9" ht="13.5" customHeight="1">
      <c r="A207" s="36"/>
      <c r="B207" s="215" t="s">
        <v>272</v>
      </c>
      <c r="C207" s="216"/>
      <c r="D207" s="86" t="s">
        <v>25</v>
      </c>
      <c r="E207" s="87" t="s">
        <v>11</v>
      </c>
      <c r="F207" s="87" t="s">
        <v>186</v>
      </c>
      <c r="G207" s="87" t="s">
        <v>40</v>
      </c>
      <c r="H207" s="83">
        <f>H208</f>
        <v>9623.7000000000007</v>
      </c>
    </row>
    <row r="208" spans="1:9" ht="27" customHeight="1">
      <c r="A208" s="36"/>
      <c r="B208" s="215" t="s">
        <v>273</v>
      </c>
      <c r="C208" s="216"/>
      <c r="D208" s="86" t="s">
        <v>25</v>
      </c>
      <c r="E208" s="87" t="s">
        <v>11</v>
      </c>
      <c r="F208" s="87" t="s">
        <v>274</v>
      </c>
      <c r="G208" s="87" t="s">
        <v>40</v>
      </c>
      <c r="H208" s="83">
        <f>H209+H211+H215</f>
        <v>9623.7000000000007</v>
      </c>
    </row>
    <row r="209" spans="1:8" ht="13.5" customHeight="1">
      <c r="A209" s="36"/>
      <c r="B209" s="215" t="s">
        <v>275</v>
      </c>
      <c r="C209" s="216"/>
      <c r="D209" s="86" t="s">
        <v>25</v>
      </c>
      <c r="E209" s="87" t="s">
        <v>11</v>
      </c>
      <c r="F209" s="87" t="s">
        <v>276</v>
      </c>
      <c r="G209" s="87" t="s">
        <v>40</v>
      </c>
      <c r="H209" s="83">
        <f>H210</f>
        <v>200</v>
      </c>
    </row>
    <row r="210" spans="1:8" ht="27.75" customHeight="1">
      <c r="A210" s="36"/>
      <c r="B210" s="215" t="s">
        <v>243</v>
      </c>
      <c r="C210" s="216"/>
      <c r="D210" s="86" t="s">
        <v>25</v>
      </c>
      <c r="E210" s="87" t="s">
        <v>11</v>
      </c>
      <c r="F210" s="87" t="s">
        <v>276</v>
      </c>
      <c r="G210" s="87" t="s">
        <v>95</v>
      </c>
      <c r="H210" s="83">
        <f>H404</f>
        <v>200</v>
      </c>
    </row>
    <row r="211" spans="1:8" ht="13.5" customHeight="1">
      <c r="A211" s="36"/>
      <c r="B211" s="145" t="s">
        <v>434</v>
      </c>
      <c r="C211" s="146"/>
      <c r="D211" s="86" t="s">
        <v>25</v>
      </c>
      <c r="E211" s="87" t="s">
        <v>11</v>
      </c>
      <c r="F211" s="87" t="s">
        <v>435</v>
      </c>
      <c r="G211" s="87" t="s">
        <v>40</v>
      </c>
      <c r="H211" s="83">
        <f>H212</f>
        <v>9023.7000000000007</v>
      </c>
    </row>
    <row r="212" spans="1:8" ht="27.75" customHeight="1">
      <c r="A212" s="36"/>
      <c r="B212" s="145" t="s">
        <v>243</v>
      </c>
      <c r="C212" s="146"/>
      <c r="D212" s="86" t="s">
        <v>25</v>
      </c>
      <c r="E212" s="87" t="s">
        <v>11</v>
      </c>
      <c r="F212" s="87" t="s">
        <v>435</v>
      </c>
      <c r="G212" s="87" t="s">
        <v>95</v>
      </c>
      <c r="H212" s="83">
        <f>H406</f>
        <v>9023.7000000000007</v>
      </c>
    </row>
    <row r="213" spans="1:8" ht="14.25" customHeight="1">
      <c r="A213" s="36"/>
      <c r="B213" s="215" t="s">
        <v>440</v>
      </c>
      <c r="C213" s="216"/>
      <c r="D213" s="86" t="s">
        <v>25</v>
      </c>
      <c r="E213" s="87" t="s">
        <v>11</v>
      </c>
      <c r="F213" s="87" t="s">
        <v>439</v>
      </c>
      <c r="G213" s="87" t="s">
        <v>40</v>
      </c>
      <c r="H213" s="83">
        <f>H214</f>
        <v>400</v>
      </c>
    </row>
    <row r="214" spans="1:8" ht="19.5" customHeight="1">
      <c r="A214" s="36"/>
      <c r="B214" s="215" t="s">
        <v>442</v>
      </c>
      <c r="C214" s="216"/>
      <c r="D214" s="86" t="s">
        <v>25</v>
      </c>
      <c r="E214" s="87" t="s">
        <v>11</v>
      </c>
      <c r="F214" s="87" t="s">
        <v>441</v>
      </c>
      <c r="G214" s="87" t="s">
        <v>40</v>
      </c>
      <c r="H214" s="83">
        <f>H215</f>
        <v>400</v>
      </c>
    </row>
    <row r="215" spans="1:8" ht="27" customHeight="1">
      <c r="A215" s="36"/>
      <c r="B215" s="215" t="s">
        <v>444</v>
      </c>
      <c r="C215" s="216"/>
      <c r="D215" s="86" t="s">
        <v>25</v>
      </c>
      <c r="E215" s="87" t="s">
        <v>11</v>
      </c>
      <c r="F215" s="87" t="s">
        <v>443</v>
      </c>
      <c r="G215" s="87" t="s">
        <v>40</v>
      </c>
      <c r="H215" s="83">
        <f>H216</f>
        <v>400</v>
      </c>
    </row>
    <row r="216" spans="1:8" ht="27" customHeight="1">
      <c r="A216" s="36"/>
      <c r="B216" s="215" t="s">
        <v>243</v>
      </c>
      <c r="C216" s="216"/>
      <c r="D216" s="86" t="s">
        <v>25</v>
      </c>
      <c r="E216" s="87" t="s">
        <v>11</v>
      </c>
      <c r="F216" s="87" t="s">
        <v>443</v>
      </c>
      <c r="G216" s="87" t="s">
        <v>95</v>
      </c>
      <c r="H216" s="83">
        <f>H410</f>
        <v>400</v>
      </c>
    </row>
    <row r="217" spans="1:8" ht="14.25" customHeight="1">
      <c r="A217" s="36"/>
      <c r="B217" s="217" t="s">
        <v>27</v>
      </c>
      <c r="C217" s="218"/>
      <c r="D217" s="84" t="s">
        <v>25</v>
      </c>
      <c r="E217" s="85" t="s">
        <v>17</v>
      </c>
      <c r="F217" s="85" t="s">
        <v>128</v>
      </c>
      <c r="G217" s="85" t="s">
        <v>40</v>
      </c>
      <c r="H217" s="82">
        <f>H228+H218</f>
        <v>53037.700000000004</v>
      </c>
    </row>
    <row r="218" spans="1:8" ht="25.5" customHeight="1">
      <c r="A218" s="36"/>
      <c r="B218" s="231" t="s">
        <v>393</v>
      </c>
      <c r="C218" s="232"/>
      <c r="D218" s="111" t="s">
        <v>25</v>
      </c>
      <c r="E218" s="78" t="s">
        <v>17</v>
      </c>
      <c r="F218" s="78" t="s">
        <v>398</v>
      </c>
      <c r="G218" s="78" t="s">
        <v>40</v>
      </c>
      <c r="H218" s="66">
        <f>H219+H225</f>
        <v>50208.9</v>
      </c>
    </row>
    <row r="219" spans="1:8" ht="39" customHeight="1">
      <c r="A219" s="36"/>
      <c r="B219" s="231" t="s">
        <v>394</v>
      </c>
      <c r="C219" s="232"/>
      <c r="D219" s="111" t="s">
        <v>25</v>
      </c>
      <c r="E219" s="78" t="s">
        <v>17</v>
      </c>
      <c r="F219" s="78" t="s">
        <v>399</v>
      </c>
      <c r="G219" s="78" t="s">
        <v>40</v>
      </c>
      <c r="H219" s="66">
        <f>H220+H223</f>
        <v>1033.5999999999999</v>
      </c>
    </row>
    <row r="220" spans="1:8" ht="52.5" customHeight="1">
      <c r="A220" s="36"/>
      <c r="B220" s="231" t="s">
        <v>395</v>
      </c>
      <c r="C220" s="232"/>
      <c r="D220" s="111" t="s">
        <v>25</v>
      </c>
      <c r="E220" s="78" t="s">
        <v>17</v>
      </c>
      <c r="F220" s="78" t="s">
        <v>400</v>
      </c>
      <c r="G220" s="78" t="s">
        <v>40</v>
      </c>
      <c r="H220" s="66">
        <f>H221</f>
        <v>50</v>
      </c>
    </row>
    <row r="221" spans="1:8" ht="18" customHeight="1">
      <c r="A221" s="36"/>
      <c r="B221" s="231" t="s">
        <v>197</v>
      </c>
      <c r="C221" s="232"/>
      <c r="D221" s="111" t="s">
        <v>25</v>
      </c>
      <c r="E221" s="78" t="s">
        <v>17</v>
      </c>
      <c r="F221" s="78" t="s">
        <v>401</v>
      </c>
      <c r="G221" s="78" t="s">
        <v>40</v>
      </c>
      <c r="H221" s="66">
        <f>H222</f>
        <v>50</v>
      </c>
    </row>
    <row r="222" spans="1:8" ht="28.5" customHeight="1">
      <c r="A222" s="36"/>
      <c r="B222" s="231" t="s">
        <v>94</v>
      </c>
      <c r="C222" s="232"/>
      <c r="D222" s="111" t="s">
        <v>25</v>
      </c>
      <c r="E222" s="78" t="s">
        <v>17</v>
      </c>
      <c r="F222" s="78" t="s">
        <v>401</v>
      </c>
      <c r="G222" s="78" t="s">
        <v>95</v>
      </c>
      <c r="H222" s="66">
        <v>50</v>
      </c>
    </row>
    <row r="223" spans="1:8" ht="27.75" customHeight="1">
      <c r="A223" s="36"/>
      <c r="B223" s="231" t="s">
        <v>433</v>
      </c>
      <c r="C223" s="232"/>
      <c r="D223" s="111" t="s">
        <v>25</v>
      </c>
      <c r="E223" s="78" t="s">
        <v>17</v>
      </c>
      <c r="F223" s="78" t="s">
        <v>404</v>
      </c>
      <c r="G223" s="78" t="s">
        <v>40</v>
      </c>
      <c r="H223" s="66">
        <f>H224</f>
        <v>983.6</v>
      </c>
    </row>
    <row r="224" spans="1:8" ht="30.75" customHeight="1">
      <c r="A224" s="36"/>
      <c r="B224" s="231" t="s">
        <v>94</v>
      </c>
      <c r="C224" s="232"/>
      <c r="D224" s="111" t="s">
        <v>25</v>
      </c>
      <c r="E224" s="78" t="s">
        <v>17</v>
      </c>
      <c r="F224" s="78" t="s">
        <v>404</v>
      </c>
      <c r="G224" s="78" t="s">
        <v>95</v>
      </c>
      <c r="H224" s="66">
        <f>H418</f>
        <v>983.6</v>
      </c>
    </row>
    <row r="225" spans="1:9" ht="28.5" customHeight="1">
      <c r="A225" s="36"/>
      <c r="B225" s="231" t="s">
        <v>396</v>
      </c>
      <c r="C225" s="232"/>
      <c r="D225" s="111" t="s">
        <v>25</v>
      </c>
      <c r="E225" s="78" t="s">
        <v>17</v>
      </c>
      <c r="F225" s="78" t="s">
        <v>402</v>
      </c>
      <c r="G225" s="78" t="s">
        <v>40</v>
      </c>
      <c r="H225" s="66">
        <f>H226</f>
        <v>49175.3</v>
      </c>
    </row>
    <row r="226" spans="1:9" ht="26.25" customHeight="1">
      <c r="A226" s="36"/>
      <c r="B226" s="231" t="s">
        <v>397</v>
      </c>
      <c r="C226" s="232"/>
      <c r="D226" s="111" t="s">
        <v>25</v>
      </c>
      <c r="E226" s="78" t="s">
        <v>17</v>
      </c>
      <c r="F226" s="78" t="s">
        <v>403</v>
      </c>
      <c r="G226" s="78" t="s">
        <v>40</v>
      </c>
      <c r="H226" s="66">
        <f>H227</f>
        <v>49175.3</v>
      </c>
    </row>
    <row r="227" spans="1:9" ht="31.5" customHeight="1">
      <c r="A227" s="36"/>
      <c r="B227" s="231" t="s">
        <v>94</v>
      </c>
      <c r="C227" s="232"/>
      <c r="D227" s="111" t="s">
        <v>25</v>
      </c>
      <c r="E227" s="78" t="s">
        <v>17</v>
      </c>
      <c r="F227" s="78" t="s">
        <v>403</v>
      </c>
      <c r="G227" s="78" t="s">
        <v>95</v>
      </c>
      <c r="H227" s="66">
        <f>H421</f>
        <v>49175.3</v>
      </c>
    </row>
    <row r="228" spans="1:9" ht="26.25" customHeight="1">
      <c r="A228" s="36"/>
      <c r="B228" s="215" t="s">
        <v>187</v>
      </c>
      <c r="C228" s="216"/>
      <c r="D228" s="86" t="s">
        <v>25</v>
      </c>
      <c r="E228" s="87" t="s">
        <v>17</v>
      </c>
      <c r="F228" s="35" t="s">
        <v>188</v>
      </c>
      <c r="G228" s="87" t="s">
        <v>40</v>
      </c>
      <c r="H228" s="83">
        <f>H229</f>
        <v>2828.7999999999997</v>
      </c>
    </row>
    <row r="229" spans="1:9" ht="14.25" customHeight="1">
      <c r="A229" s="36"/>
      <c r="B229" s="215" t="s">
        <v>259</v>
      </c>
      <c r="C229" s="216"/>
      <c r="D229" s="86" t="s">
        <v>25</v>
      </c>
      <c r="E229" s="87" t="s">
        <v>17</v>
      </c>
      <c r="F229" s="35" t="s">
        <v>189</v>
      </c>
      <c r="G229" s="87" t="s">
        <v>40</v>
      </c>
      <c r="H229" s="83">
        <f>SUM(H230,H237,H240,H243,H246)</f>
        <v>2828.7999999999997</v>
      </c>
    </row>
    <row r="230" spans="1:9" ht="14.25" customHeight="1">
      <c r="A230" s="36"/>
      <c r="B230" s="215" t="s">
        <v>260</v>
      </c>
      <c r="C230" s="216"/>
      <c r="D230" s="86" t="s">
        <v>25</v>
      </c>
      <c r="E230" s="87" t="s">
        <v>17</v>
      </c>
      <c r="F230" s="35" t="s">
        <v>190</v>
      </c>
      <c r="G230" s="87" t="s">
        <v>40</v>
      </c>
      <c r="H230" s="83">
        <f>H231+H233+H235</f>
        <v>883.1</v>
      </c>
    </row>
    <row r="231" spans="1:9" ht="14.25" customHeight="1">
      <c r="A231" s="36"/>
      <c r="B231" s="215" t="s">
        <v>191</v>
      </c>
      <c r="C231" s="216"/>
      <c r="D231" s="86" t="s">
        <v>25</v>
      </c>
      <c r="E231" s="87" t="s">
        <v>17</v>
      </c>
      <c r="F231" s="35" t="s">
        <v>192</v>
      </c>
      <c r="G231" s="87" t="s">
        <v>40</v>
      </c>
      <c r="H231" s="83">
        <f>H232</f>
        <v>557.1</v>
      </c>
    </row>
    <row r="232" spans="1:9" ht="27" customHeight="1">
      <c r="A232" s="36"/>
      <c r="B232" s="215" t="s">
        <v>94</v>
      </c>
      <c r="C232" s="216"/>
      <c r="D232" s="86" t="s">
        <v>25</v>
      </c>
      <c r="E232" s="87" t="s">
        <v>17</v>
      </c>
      <c r="F232" s="35" t="s">
        <v>192</v>
      </c>
      <c r="G232" s="87" t="s">
        <v>95</v>
      </c>
      <c r="H232" s="83">
        <f>H426</f>
        <v>557.1</v>
      </c>
    </row>
    <row r="233" spans="1:9" ht="14.25" customHeight="1">
      <c r="A233" s="36"/>
      <c r="B233" s="215" t="s">
        <v>193</v>
      </c>
      <c r="C233" s="216"/>
      <c r="D233" s="86" t="s">
        <v>25</v>
      </c>
      <c r="E233" s="87" t="s">
        <v>17</v>
      </c>
      <c r="F233" s="35" t="s">
        <v>194</v>
      </c>
      <c r="G233" s="87" t="s">
        <v>40</v>
      </c>
      <c r="H233" s="83">
        <f>H234</f>
        <v>326</v>
      </c>
    </row>
    <row r="234" spans="1:9" ht="26.25" customHeight="1">
      <c r="A234" s="36"/>
      <c r="B234" s="215" t="s">
        <v>94</v>
      </c>
      <c r="C234" s="216"/>
      <c r="D234" s="86" t="s">
        <v>25</v>
      </c>
      <c r="E234" s="87" t="s">
        <v>17</v>
      </c>
      <c r="F234" s="35" t="s">
        <v>194</v>
      </c>
      <c r="G234" s="87" t="s">
        <v>95</v>
      </c>
      <c r="H234" s="83">
        <f>H428</f>
        <v>326</v>
      </c>
    </row>
    <row r="235" spans="1:9" ht="14.25" hidden="1" customHeight="1">
      <c r="A235" s="36"/>
      <c r="B235" s="215" t="s">
        <v>359</v>
      </c>
      <c r="C235" s="216"/>
      <c r="D235" s="86" t="s">
        <v>25</v>
      </c>
      <c r="E235" s="87" t="s">
        <v>17</v>
      </c>
      <c r="F235" s="35" t="s">
        <v>358</v>
      </c>
      <c r="G235" s="87" t="s">
        <v>40</v>
      </c>
      <c r="H235" s="83">
        <f>H236</f>
        <v>0</v>
      </c>
    </row>
    <row r="236" spans="1:9" ht="26.25" hidden="1" customHeight="1">
      <c r="A236" s="36"/>
      <c r="B236" s="215" t="s">
        <v>94</v>
      </c>
      <c r="C236" s="216"/>
      <c r="D236" s="86" t="s">
        <v>25</v>
      </c>
      <c r="E236" s="87" t="s">
        <v>17</v>
      </c>
      <c r="F236" s="35" t="s">
        <v>358</v>
      </c>
      <c r="G236" s="87" t="s">
        <v>40</v>
      </c>
      <c r="H236" s="83">
        <v>0</v>
      </c>
    </row>
    <row r="237" spans="1:9" ht="14.25" customHeight="1">
      <c r="A237" s="36"/>
      <c r="B237" s="215" t="s">
        <v>195</v>
      </c>
      <c r="C237" s="216"/>
      <c r="D237" s="86" t="s">
        <v>25</v>
      </c>
      <c r="E237" s="87" t="s">
        <v>17</v>
      </c>
      <c r="F237" s="35" t="s">
        <v>196</v>
      </c>
      <c r="G237" s="87" t="s">
        <v>40</v>
      </c>
      <c r="H237" s="83">
        <f>H238</f>
        <v>1333.6</v>
      </c>
    </row>
    <row r="238" spans="1:9" ht="14.25" customHeight="1">
      <c r="A238" s="36"/>
      <c r="B238" s="215" t="s">
        <v>197</v>
      </c>
      <c r="C238" s="216"/>
      <c r="D238" s="86" t="s">
        <v>25</v>
      </c>
      <c r="E238" s="87" t="s">
        <v>17</v>
      </c>
      <c r="F238" s="35" t="s">
        <v>198</v>
      </c>
      <c r="G238" s="87" t="s">
        <v>40</v>
      </c>
      <c r="H238" s="83">
        <f>H239</f>
        <v>1333.6</v>
      </c>
    </row>
    <row r="239" spans="1:9" ht="27" customHeight="1">
      <c r="A239" s="36"/>
      <c r="B239" s="215" t="s">
        <v>94</v>
      </c>
      <c r="C239" s="216"/>
      <c r="D239" s="86" t="s">
        <v>25</v>
      </c>
      <c r="E239" s="87" t="s">
        <v>17</v>
      </c>
      <c r="F239" s="35" t="s">
        <v>198</v>
      </c>
      <c r="G239" s="87" t="s">
        <v>95</v>
      </c>
      <c r="H239" s="83">
        <f>H433</f>
        <v>1333.6</v>
      </c>
    </row>
    <row r="240" spans="1:9" s="15" customFormat="1" ht="27" customHeight="1">
      <c r="A240" s="36"/>
      <c r="B240" s="215" t="s">
        <v>199</v>
      </c>
      <c r="C240" s="216"/>
      <c r="D240" s="86" t="s">
        <v>25</v>
      </c>
      <c r="E240" s="87" t="s">
        <v>17</v>
      </c>
      <c r="F240" s="35" t="s">
        <v>200</v>
      </c>
      <c r="G240" s="87" t="s">
        <v>40</v>
      </c>
      <c r="H240" s="83">
        <f>H241</f>
        <v>107.1</v>
      </c>
      <c r="I240" s="14"/>
    </row>
    <row r="241" spans="1:9" ht="14.25" customHeight="1">
      <c r="A241" s="36"/>
      <c r="B241" s="215" t="s">
        <v>201</v>
      </c>
      <c r="C241" s="216"/>
      <c r="D241" s="86" t="s">
        <v>25</v>
      </c>
      <c r="E241" s="87" t="s">
        <v>17</v>
      </c>
      <c r="F241" s="35" t="s">
        <v>202</v>
      </c>
      <c r="G241" s="87" t="s">
        <v>40</v>
      </c>
      <c r="H241" s="83">
        <f>H242</f>
        <v>107.1</v>
      </c>
    </row>
    <row r="242" spans="1:9" ht="27" customHeight="1">
      <c r="A242" s="36"/>
      <c r="B242" s="215" t="s">
        <v>94</v>
      </c>
      <c r="C242" s="216"/>
      <c r="D242" s="86" t="s">
        <v>25</v>
      </c>
      <c r="E242" s="87" t="s">
        <v>17</v>
      </c>
      <c r="F242" s="35" t="s">
        <v>202</v>
      </c>
      <c r="G242" s="87" t="s">
        <v>95</v>
      </c>
      <c r="H242" s="83">
        <f>H436</f>
        <v>107.1</v>
      </c>
    </row>
    <row r="243" spans="1:9" ht="27" customHeight="1">
      <c r="A243" s="36"/>
      <c r="B243" s="215" t="s">
        <v>261</v>
      </c>
      <c r="C243" s="216"/>
      <c r="D243" s="86" t="s">
        <v>25</v>
      </c>
      <c r="E243" s="87" t="s">
        <v>17</v>
      </c>
      <c r="F243" s="35" t="s">
        <v>203</v>
      </c>
      <c r="G243" s="87" t="s">
        <v>40</v>
      </c>
      <c r="H243" s="83">
        <f>H244</f>
        <v>85</v>
      </c>
    </row>
    <row r="244" spans="1:9" ht="14.25" customHeight="1">
      <c r="A244" s="36"/>
      <c r="B244" s="215" t="s">
        <v>204</v>
      </c>
      <c r="C244" s="216"/>
      <c r="D244" s="86" t="s">
        <v>25</v>
      </c>
      <c r="E244" s="87" t="s">
        <v>17</v>
      </c>
      <c r="F244" s="35" t="s">
        <v>205</v>
      </c>
      <c r="G244" s="87" t="s">
        <v>40</v>
      </c>
      <c r="H244" s="83">
        <f>H245</f>
        <v>85</v>
      </c>
    </row>
    <row r="245" spans="1:9" ht="27" customHeight="1">
      <c r="A245" s="36"/>
      <c r="B245" s="215" t="s">
        <v>94</v>
      </c>
      <c r="C245" s="216"/>
      <c r="D245" s="86" t="s">
        <v>25</v>
      </c>
      <c r="E245" s="87" t="s">
        <v>17</v>
      </c>
      <c r="F245" s="35" t="s">
        <v>205</v>
      </c>
      <c r="G245" s="87" t="s">
        <v>95</v>
      </c>
      <c r="H245" s="83">
        <f>H439</f>
        <v>85</v>
      </c>
    </row>
    <row r="246" spans="1:9" ht="13.5" customHeight="1">
      <c r="A246" s="36"/>
      <c r="B246" s="215" t="s">
        <v>334</v>
      </c>
      <c r="C246" s="216"/>
      <c r="D246" s="86" t="s">
        <v>25</v>
      </c>
      <c r="E246" s="87" t="s">
        <v>17</v>
      </c>
      <c r="F246" s="35" t="s">
        <v>335</v>
      </c>
      <c r="G246" s="87" t="s">
        <v>40</v>
      </c>
      <c r="H246" s="83">
        <f>H247</f>
        <v>420</v>
      </c>
    </row>
    <row r="247" spans="1:9" ht="37.5" customHeight="1">
      <c r="A247" s="36"/>
      <c r="B247" s="215" t="s">
        <v>333</v>
      </c>
      <c r="C247" s="216"/>
      <c r="D247" s="86" t="s">
        <v>25</v>
      </c>
      <c r="E247" s="87" t="s">
        <v>17</v>
      </c>
      <c r="F247" s="35" t="s">
        <v>332</v>
      </c>
      <c r="G247" s="87" t="s">
        <v>40</v>
      </c>
      <c r="H247" s="83">
        <f>H248</f>
        <v>420</v>
      </c>
    </row>
    <row r="248" spans="1:9" ht="26.25" customHeight="1">
      <c r="A248" s="36"/>
      <c r="B248" s="215" t="s">
        <v>94</v>
      </c>
      <c r="C248" s="216"/>
      <c r="D248" s="86" t="s">
        <v>25</v>
      </c>
      <c r="E248" s="87" t="s">
        <v>17</v>
      </c>
      <c r="F248" s="35" t="s">
        <v>332</v>
      </c>
      <c r="G248" s="87" t="s">
        <v>95</v>
      </c>
      <c r="H248" s="83">
        <f>H442</f>
        <v>420</v>
      </c>
    </row>
    <row r="249" spans="1:9" ht="13.5" customHeight="1">
      <c r="A249" s="94" t="s">
        <v>31</v>
      </c>
      <c r="B249" s="217" t="s">
        <v>122</v>
      </c>
      <c r="C249" s="218"/>
      <c r="D249" s="84" t="s">
        <v>29</v>
      </c>
      <c r="E249" s="85" t="s">
        <v>10</v>
      </c>
      <c r="F249" s="85" t="s">
        <v>128</v>
      </c>
      <c r="G249" s="85" t="s">
        <v>40</v>
      </c>
      <c r="H249" s="82">
        <f>H250</f>
        <v>15143.900000000001</v>
      </c>
    </row>
    <row r="250" spans="1:9" ht="13.5" customHeight="1">
      <c r="A250" s="36"/>
      <c r="B250" s="217" t="s">
        <v>30</v>
      </c>
      <c r="C250" s="218"/>
      <c r="D250" s="84" t="s">
        <v>29</v>
      </c>
      <c r="E250" s="85" t="s">
        <v>9</v>
      </c>
      <c r="F250" s="85" t="s">
        <v>128</v>
      </c>
      <c r="G250" s="85" t="s">
        <v>40</v>
      </c>
      <c r="H250" s="82">
        <f>H251+H268</f>
        <v>15143.900000000001</v>
      </c>
    </row>
    <row r="251" spans="1:9" ht="27" customHeight="1">
      <c r="A251" s="36"/>
      <c r="B251" s="215" t="s">
        <v>206</v>
      </c>
      <c r="C251" s="216"/>
      <c r="D251" s="86" t="s">
        <v>29</v>
      </c>
      <c r="E251" s="87" t="s">
        <v>9</v>
      </c>
      <c r="F251" s="87" t="s">
        <v>207</v>
      </c>
      <c r="G251" s="87" t="s">
        <v>40</v>
      </c>
      <c r="H251" s="83">
        <f>H252+H272</f>
        <v>15083.900000000001</v>
      </c>
    </row>
    <row r="252" spans="1:9" ht="14.25" customHeight="1">
      <c r="A252" s="36"/>
      <c r="B252" s="215" t="s">
        <v>208</v>
      </c>
      <c r="C252" s="216"/>
      <c r="D252" s="86" t="s">
        <v>29</v>
      </c>
      <c r="E252" s="87" t="s">
        <v>9</v>
      </c>
      <c r="F252" s="87" t="s">
        <v>209</v>
      </c>
      <c r="G252" s="87" t="s">
        <v>40</v>
      </c>
      <c r="H252" s="83">
        <f>H253+H262+H265</f>
        <v>15053.900000000001</v>
      </c>
    </row>
    <row r="253" spans="1:9" ht="27" customHeight="1">
      <c r="A253" s="36"/>
      <c r="B253" s="215" t="s">
        <v>210</v>
      </c>
      <c r="C253" s="216"/>
      <c r="D253" s="86" t="s">
        <v>29</v>
      </c>
      <c r="E253" s="87" t="s">
        <v>9</v>
      </c>
      <c r="F253" s="87" t="s">
        <v>211</v>
      </c>
      <c r="G253" s="87" t="s">
        <v>40</v>
      </c>
      <c r="H253" s="83">
        <f>H254+H258+H260</f>
        <v>12613.6</v>
      </c>
    </row>
    <row r="254" spans="1:9" s="15" customFormat="1" ht="27" customHeight="1">
      <c r="A254" s="36"/>
      <c r="B254" s="215" t="s">
        <v>103</v>
      </c>
      <c r="C254" s="216"/>
      <c r="D254" s="86" t="s">
        <v>29</v>
      </c>
      <c r="E254" s="87" t="s">
        <v>9</v>
      </c>
      <c r="F254" s="87" t="s">
        <v>212</v>
      </c>
      <c r="G254" s="87" t="s">
        <v>40</v>
      </c>
      <c r="H254" s="83">
        <f>SUM(H255:H257)</f>
        <v>10928.2</v>
      </c>
      <c r="I254" s="14"/>
    </row>
    <row r="255" spans="1:9" ht="51" customHeight="1">
      <c r="A255" s="36"/>
      <c r="B255" s="215" t="s">
        <v>116</v>
      </c>
      <c r="C255" s="216"/>
      <c r="D255" s="86" t="s">
        <v>29</v>
      </c>
      <c r="E255" s="87" t="s">
        <v>9</v>
      </c>
      <c r="F255" s="87" t="s">
        <v>212</v>
      </c>
      <c r="G255" s="87" t="s">
        <v>93</v>
      </c>
      <c r="H255" s="83">
        <f>H449</f>
        <v>8600.7000000000007</v>
      </c>
    </row>
    <row r="256" spans="1:9" ht="27" customHeight="1">
      <c r="A256" s="36"/>
      <c r="B256" s="215" t="s">
        <v>243</v>
      </c>
      <c r="C256" s="216"/>
      <c r="D256" s="86" t="s">
        <v>29</v>
      </c>
      <c r="E256" s="87" t="s">
        <v>9</v>
      </c>
      <c r="F256" s="87" t="s">
        <v>212</v>
      </c>
      <c r="G256" s="87" t="s">
        <v>95</v>
      </c>
      <c r="H256" s="83">
        <f>H450</f>
        <v>2300.5000000000005</v>
      </c>
    </row>
    <row r="257" spans="1:8" ht="13.5" customHeight="1">
      <c r="A257" s="36"/>
      <c r="B257" s="215" t="s">
        <v>96</v>
      </c>
      <c r="C257" s="216"/>
      <c r="D257" s="86" t="s">
        <v>29</v>
      </c>
      <c r="E257" s="87" t="s">
        <v>9</v>
      </c>
      <c r="F257" s="87" t="s">
        <v>212</v>
      </c>
      <c r="G257" s="87" t="s">
        <v>97</v>
      </c>
      <c r="H257" s="83">
        <f>H451</f>
        <v>27</v>
      </c>
    </row>
    <row r="258" spans="1:8" ht="27" hidden="1" customHeight="1">
      <c r="A258" s="36"/>
      <c r="B258" s="215" t="s">
        <v>357</v>
      </c>
      <c r="C258" s="216"/>
      <c r="D258" s="86" t="s">
        <v>29</v>
      </c>
      <c r="E258" s="87" t="s">
        <v>9</v>
      </c>
      <c r="F258" s="87" t="s">
        <v>356</v>
      </c>
      <c r="G258" s="87" t="s">
        <v>40</v>
      </c>
      <c r="H258" s="83">
        <f>H259</f>
        <v>0</v>
      </c>
    </row>
    <row r="259" spans="1:8" ht="26.25" hidden="1" customHeight="1">
      <c r="A259" s="36"/>
      <c r="B259" s="215" t="s">
        <v>243</v>
      </c>
      <c r="C259" s="216"/>
      <c r="D259" s="86" t="s">
        <v>29</v>
      </c>
      <c r="E259" s="87" t="s">
        <v>9</v>
      </c>
      <c r="F259" s="87" t="s">
        <v>356</v>
      </c>
      <c r="G259" s="87" t="s">
        <v>95</v>
      </c>
      <c r="H259" s="83">
        <v>0</v>
      </c>
    </row>
    <row r="260" spans="1:8" ht="32.25" customHeight="1">
      <c r="A260" s="36"/>
      <c r="B260" s="215" t="s">
        <v>436</v>
      </c>
      <c r="C260" s="216"/>
      <c r="D260" s="86" t="s">
        <v>29</v>
      </c>
      <c r="E260" s="87" t="s">
        <v>9</v>
      </c>
      <c r="F260" s="87" t="s">
        <v>405</v>
      </c>
      <c r="G260" s="87" t="s">
        <v>40</v>
      </c>
      <c r="H260" s="83">
        <f>H261</f>
        <v>1685.4</v>
      </c>
    </row>
    <row r="261" spans="1:8" ht="26.25" customHeight="1">
      <c r="A261" s="36"/>
      <c r="B261" s="215" t="s">
        <v>243</v>
      </c>
      <c r="C261" s="216"/>
      <c r="D261" s="86" t="s">
        <v>29</v>
      </c>
      <c r="E261" s="87" t="s">
        <v>9</v>
      </c>
      <c r="F261" s="87" t="s">
        <v>405</v>
      </c>
      <c r="G261" s="87" t="s">
        <v>95</v>
      </c>
      <c r="H261" s="83">
        <f>H455</f>
        <v>1685.4</v>
      </c>
    </row>
    <row r="262" spans="1:8" ht="26.25" customHeight="1">
      <c r="A262" s="36"/>
      <c r="B262" s="215" t="s">
        <v>213</v>
      </c>
      <c r="C262" s="216"/>
      <c r="D262" s="86" t="s">
        <v>29</v>
      </c>
      <c r="E262" s="87" t="s">
        <v>9</v>
      </c>
      <c r="F262" s="112" t="s">
        <v>214</v>
      </c>
      <c r="G262" s="87" t="s">
        <v>40</v>
      </c>
      <c r="H262" s="83">
        <f>H263</f>
        <v>40</v>
      </c>
    </row>
    <row r="263" spans="1:8" ht="26.25" customHeight="1">
      <c r="A263" s="36"/>
      <c r="B263" s="215" t="s">
        <v>109</v>
      </c>
      <c r="C263" s="216"/>
      <c r="D263" s="86" t="s">
        <v>29</v>
      </c>
      <c r="E263" s="87" t="s">
        <v>9</v>
      </c>
      <c r="F263" s="112" t="s">
        <v>215</v>
      </c>
      <c r="G263" s="87" t="s">
        <v>40</v>
      </c>
      <c r="H263" s="83">
        <f>H264</f>
        <v>40</v>
      </c>
    </row>
    <row r="264" spans="1:8" ht="26.25" customHeight="1">
      <c r="A264" s="36"/>
      <c r="B264" s="215" t="s">
        <v>243</v>
      </c>
      <c r="C264" s="216"/>
      <c r="D264" s="86" t="s">
        <v>29</v>
      </c>
      <c r="E264" s="87" t="s">
        <v>9</v>
      </c>
      <c r="F264" s="112" t="s">
        <v>215</v>
      </c>
      <c r="G264" s="87" t="s">
        <v>95</v>
      </c>
      <c r="H264" s="83">
        <f>H458</f>
        <v>40</v>
      </c>
    </row>
    <row r="265" spans="1:8" ht="14.25" customHeight="1">
      <c r="A265" s="36"/>
      <c r="B265" s="215" t="s">
        <v>123</v>
      </c>
      <c r="C265" s="216"/>
      <c r="D265" s="86" t="s">
        <v>29</v>
      </c>
      <c r="E265" s="87" t="s">
        <v>9</v>
      </c>
      <c r="F265" s="112" t="s">
        <v>216</v>
      </c>
      <c r="G265" s="113" t="s">
        <v>40</v>
      </c>
      <c r="H265" s="59">
        <f>H266</f>
        <v>2400.3000000000002</v>
      </c>
    </row>
    <row r="266" spans="1:8" ht="52.5" customHeight="1">
      <c r="A266" s="36"/>
      <c r="B266" s="215" t="s">
        <v>217</v>
      </c>
      <c r="C266" s="216"/>
      <c r="D266" s="86" t="s">
        <v>29</v>
      </c>
      <c r="E266" s="87" t="s">
        <v>9</v>
      </c>
      <c r="F266" s="112" t="s">
        <v>218</v>
      </c>
      <c r="G266" s="113" t="s">
        <v>40</v>
      </c>
      <c r="H266" s="59">
        <f>H267</f>
        <v>2400.3000000000002</v>
      </c>
    </row>
    <row r="267" spans="1:8" ht="14.25" customHeight="1">
      <c r="A267" s="36"/>
      <c r="B267" s="215" t="s">
        <v>100</v>
      </c>
      <c r="C267" s="216"/>
      <c r="D267" s="86" t="s">
        <v>29</v>
      </c>
      <c r="E267" s="87" t="s">
        <v>9</v>
      </c>
      <c r="F267" s="112" t="s">
        <v>218</v>
      </c>
      <c r="G267" s="113" t="s">
        <v>101</v>
      </c>
      <c r="H267" s="59">
        <f>H461</f>
        <v>2400.3000000000002</v>
      </c>
    </row>
    <row r="268" spans="1:8" ht="27" customHeight="1">
      <c r="A268" s="36"/>
      <c r="B268" s="215" t="s">
        <v>308</v>
      </c>
      <c r="C268" s="216"/>
      <c r="D268" s="87" t="s">
        <v>29</v>
      </c>
      <c r="E268" s="87" t="s">
        <v>9</v>
      </c>
      <c r="F268" s="112" t="s">
        <v>309</v>
      </c>
      <c r="G268" s="113" t="s">
        <v>40</v>
      </c>
      <c r="H268" s="59">
        <f>H269</f>
        <v>60</v>
      </c>
    </row>
    <row r="269" spans="1:8" ht="14.25" customHeight="1">
      <c r="A269" s="36"/>
      <c r="B269" s="215" t="s">
        <v>306</v>
      </c>
      <c r="C269" s="216"/>
      <c r="D269" s="87" t="s">
        <v>29</v>
      </c>
      <c r="E269" s="87" t="s">
        <v>9</v>
      </c>
      <c r="F269" s="112" t="s">
        <v>310</v>
      </c>
      <c r="G269" s="113" t="s">
        <v>40</v>
      </c>
      <c r="H269" s="59">
        <f>H270</f>
        <v>60</v>
      </c>
    </row>
    <row r="270" spans="1:8" ht="14.25" customHeight="1">
      <c r="A270" s="36"/>
      <c r="B270" s="215" t="s">
        <v>307</v>
      </c>
      <c r="C270" s="216"/>
      <c r="D270" s="87" t="s">
        <v>29</v>
      </c>
      <c r="E270" s="87" t="s">
        <v>9</v>
      </c>
      <c r="F270" s="112" t="s">
        <v>311</v>
      </c>
      <c r="G270" s="113" t="s">
        <v>40</v>
      </c>
      <c r="H270" s="59">
        <f>H271</f>
        <v>60</v>
      </c>
    </row>
    <row r="271" spans="1:8" ht="51.75" customHeight="1">
      <c r="A271" s="36"/>
      <c r="B271" s="215" t="s">
        <v>116</v>
      </c>
      <c r="C271" s="216"/>
      <c r="D271" s="87" t="s">
        <v>29</v>
      </c>
      <c r="E271" s="87" t="s">
        <v>9</v>
      </c>
      <c r="F271" s="112" t="s">
        <v>311</v>
      </c>
      <c r="G271" s="113" t="s">
        <v>93</v>
      </c>
      <c r="H271" s="59">
        <f>H465</f>
        <v>60</v>
      </c>
    </row>
    <row r="272" spans="1:8" ht="27" customHeight="1">
      <c r="A272" s="36"/>
      <c r="B272" s="215" t="s">
        <v>373</v>
      </c>
      <c r="C272" s="216"/>
      <c r="D272" s="87" t="s">
        <v>29</v>
      </c>
      <c r="E272" s="87" t="s">
        <v>9</v>
      </c>
      <c r="F272" s="112" t="s">
        <v>378</v>
      </c>
      <c r="G272" s="113" t="s">
        <v>40</v>
      </c>
      <c r="H272" s="59">
        <f>H273</f>
        <v>30</v>
      </c>
    </row>
    <row r="273" spans="1:9" ht="69" customHeight="1">
      <c r="A273" s="36"/>
      <c r="B273" s="229" t="s">
        <v>374</v>
      </c>
      <c r="C273" s="230"/>
      <c r="D273" s="87" t="s">
        <v>29</v>
      </c>
      <c r="E273" s="87" t="s">
        <v>9</v>
      </c>
      <c r="F273" s="112" t="s">
        <v>379</v>
      </c>
      <c r="G273" s="113" t="s">
        <v>40</v>
      </c>
      <c r="H273" s="59">
        <f>H274</f>
        <v>30</v>
      </c>
    </row>
    <row r="274" spans="1:9" ht="25.5" customHeight="1">
      <c r="A274" s="36"/>
      <c r="B274" s="215" t="s">
        <v>375</v>
      </c>
      <c r="C274" s="216"/>
      <c r="D274" s="87" t="s">
        <v>29</v>
      </c>
      <c r="E274" s="87" t="s">
        <v>9</v>
      </c>
      <c r="F274" s="112" t="s">
        <v>377</v>
      </c>
      <c r="G274" s="113" t="s">
        <v>40</v>
      </c>
      <c r="H274" s="59">
        <f>H275</f>
        <v>30</v>
      </c>
    </row>
    <row r="275" spans="1:9" ht="31.5" customHeight="1">
      <c r="A275" s="36"/>
      <c r="B275" s="215" t="s">
        <v>376</v>
      </c>
      <c r="C275" s="216"/>
      <c r="D275" s="87" t="s">
        <v>29</v>
      </c>
      <c r="E275" s="87" t="s">
        <v>9</v>
      </c>
      <c r="F275" s="112" t="s">
        <v>377</v>
      </c>
      <c r="G275" s="113" t="s">
        <v>95</v>
      </c>
      <c r="H275" s="59">
        <f>H469</f>
        <v>30</v>
      </c>
    </row>
    <row r="276" spans="1:9" ht="39" customHeight="1">
      <c r="A276" s="36"/>
      <c r="B276" s="226" t="s">
        <v>219</v>
      </c>
      <c r="C276" s="227"/>
      <c r="D276" s="64">
        <v>10</v>
      </c>
      <c r="E276" s="87" t="s">
        <v>9</v>
      </c>
      <c r="F276" s="37" t="s">
        <v>220</v>
      </c>
      <c r="G276" s="40" t="s">
        <v>40</v>
      </c>
      <c r="H276" s="83">
        <f>H277</f>
        <v>626.4</v>
      </c>
      <c r="I276" s="2"/>
    </row>
    <row r="277" spans="1:9" ht="39" customHeight="1">
      <c r="A277" s="36"/>
      <c r="B277" s="114" t="s">
        <v>221</v>
      </c>
      <c r="C277" s="89"/>
      <c r="D277" s="64">
        <v>10</v>
      </c>
      <c r="E277" s="87" t="s">
        <v>9</v>
      </c>
      <c r="F277" s="37" t="s">
        <v>222</v>
      </c>
      <c r="G277" s="40" t="s">
        <v>40</v>
      </c>
      <c r="H277" s="83">
        <f>H278</f>
        <v>626.4</v>
      </c>
    </row>
    <row r="278" spans="1:9" ht="13.5" customHeight="1">
      <c r="A278" s="36"/>
      <c r="B278" s="215" t="s">
        <v>104</v>
      </c>
      <c r="C278" s="216"/>
      <c r="D278" s="64">
        <v>10</v>
      </c>
      <c r="E278" s="87" t="s">
        <v>9</v>
      </c>
      <c r="F278" s="37" t="s">
        <v>222</v>
      </c>
      <c r="G278" s="40" t="s">
        <v>105</v>
      </c>
      <c r="H278" s="83">
        <f>H472</f>
        <v>626.4</v>
      </c>
    </row>
    <row r="279" spans="1:9" ht="13.5" customHeight="1">
      <c r="A279" s="94"/>
      <c r="B279" s="217" t="s">
        <v>35</v>
      </c>
      <c r="C279" s="218"/>
      <c r="D279" s="115">
        <v>10</v>
      </c>
      <c r="E279" s="85" t="s">
        <v>17</v>
      </c>
      <c r="F279" s="41" t="s">
        <v>128</v>
      </c>
      <c r="G279" s="85" t="s">
        <v>40</v>
      </c>
      <c r="H279" s="82">
        <f>H282</f>
        <v>28</v>
      </c>
    </row>
    <row r="280" spans="1:9" ht="25.5" customHeight="1">
      <c r="A280" s="36"/>
      <c r="B280" s="215" t="s">
        <v>145</v>
      </c>
      <c r="C280" s="216"/>
      <c r="D280" s="116">
        <v>10</v>
      </c>
      <c r="E280" s="117" t="s">
        <v>17</v>
      </c>
      <c r="F280" s="118" t="s">
        <v>146</v>
      </c>
      <c r="G280" s="117" t="s">
        <v>40</v>
      </c>
      <c r="H280" s="83">
        <f>H281</f>
        <v>28</v>
      </c>
    </row>
    <row r="281" spans="1:9" ht="13.5" customHeight="1">
      <c r="A281" s="36"/>
      <c r="B281" s="215" t="s">
        <v>119</v>
      </c>
      <c r="C281" s="216"/>
      <c r="D281" s="116">
        <v>10</v>
      </c>
      <c r="E281" s="117" t="s">
        <v>17</v>
      </c>
      <c r="F281" s="118" t="s">
        <v>147</v>
      </c>
      <c r="G281" s="117" t="s">
        <v>40</v>
      </c>
      <c r="H281" s="83">
        <f>H282</f>
        <v>28</v>
      </c>
    </row>
    <row r="282" spans="1:9" ht="27" customHeight="1">
      <c r="A282" s="36"/>
      <c r="B282" s="215" t="s">
        <v>148</v>
      </c>
      <c r="C282" s="216"/>
      <c r="D282" s="116">
        <v>10</v>
      </c>
      <c r="E282" s="117" t="s">
        <v>17</v>
      </c>
      <c r="F282" s="118" t="s">
        <v>149</v>
      </c>
      <c r="G282" s="117" t="s">
        <v>40</v>
      </c>
      <c r="H282" s="83">
        <f>H283</f>
        <v>28</v>
      </c>
    </row>
    <row r="283" spans="1:9" ht="27" customHeight="1">
      <c r="A283" s="36"/>
      <c r="B283" s="215" t="s">
        <v>351</v>
      </c>
      <c r="C283" s="216"/>
      <c r="D283" s="116">
        <v>10</v>
      </c>
      <c r="E283" s="117" t="s">
        <v>17</v>
      </c>
      <c r="F283" s="118" t="s">
        <v>223</v>
      </c>
      <c r="G283" s="117" t="s">
        <v>40</v>
      </c>
      <c r="H283" s="83">
        <f>H284</f>
        <v>28</v>
      </c>
    </row>
    <row r="284" spans="1:9" ht="14.25" customHeight="1">
      <c r="A284" s="36"/>
      <c r="B284" s="215" t="s">
        <v>104</v>
      </c>
      <c r="C284" s="216"/>
      <c r="D284" s="119">
        <v>10</v>
      </c>
      <c r="E284" s="120" t="s">
        <v>17</v>
      </c>
      <c r="F284" s="118" t="s">
        <v>223</v>
      </c>
      <c r="G284" s="120" t="s">
        <v>105</v>
      </c>
      <c r="H284" s="90">
        <f>H478</f>
        <v>28</v>
      </c>
    </row>
    <row r="285" spans="1:9" ht="14.25" customHeight="1">
      <c r="A285" s="94" t="s">
        <v>91</v>
      </c>
      <c r="B285" s="217" t="s">
        <v>48</v>
      </c>
      <c r="C285" s="218"/>
      <c r="D285" s="84" t="s">
        <v>43</v>
      </c>
      <c r="E285" s="85" t="s">
        <v>10</v>
      </c>
      <c r="F285" s="41" t="s">
        <v>128</v>
      </c>
      <c r="G285" s="85" t="s">
        <v>40</v>
      </c>
      <c r="H285" s="82">
        <f t="shared" ref="H285:H290" si="0">H286</f>
        <v>93.5</v>
      </c>
    </row>
    <row r="286" spans="1:9" ht="14.25" customHeight="1">
      <c r="A286" s="94"/>
      <c r="B286" s="217" t="s">
        <v>49</v>
      </c>
      <c r="C286" s="218"/>
      <c r="D286" s="84" t="s">
        <v>43</v>
      </c>
      <c r="E286" s="85" t="s">
        <v>9</v>
      </c>
      <c r="F286" s="41" t="s">
        <v>128</v>
      </c>
      <c r="G286" s="85" t="s">
        <v>40</v>
      </c>
      <c r="H286" s="82">
        <f t="shared" si="0"/>
        <v>93.5</v>
      </c>
    </row>
    <row r="287" spans="1:9" ht="26.25" customHeight="1">
      <c r="A287" s="94"/>
      <c r="B287" s="215" t="s">
        <v>224</v>
      </c>
      <c r="C287" s="216"/>
      <c r="D287" s="86" t="s">
        <v>43</v>
      </c>
      <c r="E287" s="87" t="s">
        <v>9</v>
      </c>
      <c r="F287" s="87" t="s">
        <v>225</v>
      </c>
      <c r="G287" s="87" t="s">
        <v>40</v>
      </c>
      <c r="H287" s="83">
        <f t="shared" si="0"/>
        <v>93.5</v>
      </c>
    </row>
    <row r="288" spans="1:9" ht="26.25" customHeight="1">
      <c r="A288" s="94"/>
      <c r="B288" s="215" t="s">
        <v>226</v>
      </c>
      <c r="C288" s="216"/>
      <c r="D288" s="86" t="s">
        <v>43</v>
      </c>
      <c r="E288" s="87" t="s">
        <v>9</v>
      </c>
      <c r="F288" s="87" t="s">
        <v>227</v>
      </c>
      <c r="G288" s="87" t="s">
        <v>40</v>
      </c>
      <c r="H288" s="83">
        <f t="shared" si="0"/>
        <v>93.5</v>
      </c>
    </row>
    <row r="289" spans="1:9" ht="26.25" customHeight="1">
      <c r="A289" s="94"/>
      <c r="B289" s="215" t="s">
        <v>228</v>
      </c>
      <c r="C289" s="216"/>
      <c r="D289" s="86" t="s">
        <v>43</v>
      </c>
      <c r="E289" s="87" t="s">
        <v>9</v>
      </c>
      <c r="F289" s="87" t="s">
        <v>229</v>
      </c>
      <c r="G289" s="87" t="s">
        <v>40</v>
      </c>
      <c r="H289" s="83">
        <f t="shared" si="0"/>
        <v>93.5</v>
      </c>
    </row>
    <row r="290" spans="1:9" ht="12.75" customHeight="1">
      <c r="A290" s="94"/>
      <c r="B290" s="215" t="s">
        <v>110</v>
      </c>
      <c r="C290" s="216"/>
      <c r="D290" s="86" t="s">
        <v>43</v>
      </c>
      <c r="E290" s="87" t="s">
        <v>9</v>
      </c>
      <c r="F290" s="87" t="s">
        <v>230</v>
      </c>
      <c r="G290" s="87" t="s">
        <v>40</v>
      </c>
      <c r="H290" s="83">
        <f t="shared" si="0"/>
        <v>93.5</v>
      </c>
    </row>
    <row r="291" spans="1:9" s="15" customFormat="1" ht="12.75" customHeight="1">
      <c r="A291" s="94"/>
      <c r="B291" s="215" t="s">
        <v>243</v>
      </c>
      <c r="C291" s="216"/>
      <c r="D291" s="86" t="s">
        <v>43</v>
      </c>
      <c r="E291" s="87" t="s">
        <v>9</v>
      </c>
      <c r="F291" s="87" t="s">
        <v>230</v>
      </c>
      <c r="G291" s="87" t="s">
        <v>95</v>
      </c>
      <c r="H291" s="83">
        <f>H485</f>
        <v>93.5</v>
      </c>
      <c r="I291" s="14"/>
    </row>
    <row r="292" spans="1:9" ht="12.75" customHeight="1">
      <c r="A292" s="94" t="s">
        <v>113</v>
      </c>
      <c r="B292" s="217" t="s">
        <v>124</v>
      </c>
      <c r="C292" s="218"/>
      <c r="D292" s="84" t="s">
        <v>83</v>
      </c>
      <c r="E292" s="85" t="s">
        <v>10</v>
      </c>
      <c r="F292" s="41" t="s">
        <v>128</v>
      </c>
      <c r="G292" s="85" t="s">
        <v>40</v>
      </c>
      <c r="H292" s="82">
        <f>H293</f>
        <v>70</v>
      </c>
    </row>
    <row r="293" spans="1:9" ht="12.75" customHeight="1">
      <c r="A293" s="94"/>
      <c r="B293" s="217" t="s">
        <v>115</v>
      </c>
      <c r="C293" s="218"/>
      <c r="D293" s="84" t="s">
        <v>83</v>
      </c>
      <c r="E293" s="85" t="s">
        <v>12</v>
      </c>
      <c r="F293" s="41" t="s">
        <v>128</v>
      </c>
      <c r="G293" s="85" t="s">
        <v>40</v>
      </c>
      <c r="H293" s="82">
        <f>H294</f>
        <v>70</v>
      </c>
    </row>
    <row r="294" spans="1:9" ht="12.75" customHeight="1">
      <c r="A294" s="94"/>
      <c r="B294" s="215" t="s">
        <v>102</v>
      </c>
      <c r="C294" s="216"/>
      <c r="D294" s="86" t="s">
        <v>83</v>
      </c>
      <c r="E294" s="87" t="s">
        <v>12</v>
      </c>
      <c r="F294" s="87" t="s">
        <v>133</v>
      </c>
      <c r="G294" s="87" t="s">
        <v>40</v>
      </c>
      <c r="H294" s="83">
        <f>H295</f>
        <v>70</v>
      </c>
    </row>
    <row r="295" spans="1:9" ht="25.5" customHeight="1">
      <c r="A295" s="94"/>
      <c r="B295" s="215" t="s">
        <v>125</v>
      </c>
      <c r="C295" s="216"/>
      <c r="D295" s="86" t="s">
        <v>83</v>
      </c>
      <c r="E295" s="87" t="s">
        <v>12</v>
      </c>
      <c r="F295" s="87" t="s">
        <v>231</v>
      </c>
      <c r="G295" s="87" t="s">
        <v>40</v>
      </c>
      <c r="H295" s="83">
        <f>H296</f>
        <v>70</v>
      </c>
    </row>
    <row r="296" spans="1:9" ht="38.25" customHeight="1">
      <c r="A296" s="94"/>
      <c r="B296" s="215" t="s">
        <v>232</v>
      </c>
      <c r="C296" s="216"/>
      <c r="D296" s="86" t="s">
        <v>83</v>
      </c>
      <c r="E296" s="87" t="s">
        <v>12</v>
      </c>
      <c r="F296" s="87" t="s">
        <v>233</v>
      </c>
      <c r="G296" s="87" t="s">
        <v>40</v>
      </c>
      <c r="H296" s="83">
        <f>H297</f>
        <v>70</v>
      </c>
    </row>
    <row r="297" spans="1:9" s="15" customFormat="1" ht="27" customHeight="1">
      <c r="A297" s="94"/>
      <c r="B297" s="215" t="s">
        <v>243</v>
      </c>
      <c r="C297" s="216"/>
      <c r="D297" s="86" t="s">
        <v>83</v>
      </c>
      <c r="E297" s="87" t="s">
        <v>12</v>
      </c>
      <c r="F297" s="87" t="s">
        <v>233</v>
      </c>
      <c r="G297" s="87" t="s">
        <v>95</v>
      </c>
      <c r="H297" s="83">
        <f>H491</f>
        <v>70</v>
      </c>
      <c r="I297" s="14"/>
    </row>
    <row r="298" spans="1:9" ht="26.25" customHeight="1">
      <c r="A298" s="91" t="s">
        <v>410</v>
      </c>
      <c r="B298" s="217" t="s">
        <v>411</v>
      </c>
      <c r="C298" s="232"/>
      <c r="D298" s="84" t="s">
        <v>47</v>
      </c>
      <c r="E298" s="85" t="s">
        <v>10</v>
      </c>
      <c r="F298" s="41" t="s">
        <v>128</v>
      </c>
      <c r="G298" s="85" t="s">
        <v>40</v>
      </c>
      <c r="H298" s="82">
        <f>H299</f>
        <v>2</v>
      </c>
      <c r="I298" s="107"/>
    </row>
    <row r="299" spans="1:9" ht="26.25" customHeight="1">
      <c r="A299" s="91"/>
      <c r="B299" s="215" t="s">
        <v>412</v>
      </c>
      <c r="C299" s="232"/>
      <c r="D299" s="86" t="s">
        <v>47</v>
      </c>
      <c r="E299" s="87" t="s">
        <v>10</v>
      </c>
      <c r="F299" s="87" t="s">
        <v>133</v>
      </c>
      <c r="G299" s="87" t="s">
        <v>40</v>
      </c>
      <c r="H299" s="83">
        <f>H300</f>
        <v>2</v>
      </c>
      <c r="I299" s="107"/>
    </row>
    <row r="300" spans="1:9" ht="26.25" customHeight="1">
      <c r="A300" s="91"/>
      <c r="B300" s="215" t="s">
        <v>413</v>
      </c>
      <c r="C300" s="232"/>
      <c r="D300" s="86" t="s">
        <v>47</v>
      </c>
      <c r="E300" s="87" t="s">
        <v>10</v>
      </c>
      <c r="F300" s="87" t="s">
        <v>414</v>
      </c>
      <c r="G300" s="87" t="s">
        <v>40</v>
      </c>
      <c r="H300" s="83">
        <f>H301</f>
        <v>2</v>
      </c>
      <c r="I300" s="107"/>
    </row>
    <row r="301" spans="1:9" ht="26.25" customHeight="1">
      <c r="A301" s="91"/>
      <c r="B301" s="215" t="s">
        <v>415</v>
      </c>
      <c r="C301" s="232"/>
      <c r="D301" s="86" t="s">
        <v>47</v>
      </c>
      <c r="E301" s="87" t="s">
        <v>10</v>
      </c>
      <c r="F301" s="87" t="s">
        <v>416</v>
      </c>
      <c r="G301" s="87" t="s">
        <v>40</v>
      </c>
      <c r="H301" s="83">
        <f>H302</f>
        <v>2</v>
      </c>
      <c r="I301" s="107"/>
    </row>
    <row r="302" spans="1:9" ht="26.25" customHeight="1">
      <c r="A302" s="91"/>
      <c r="B302" s="145" t="s">
        <v>411</v>
      </c>
      <c r="C302" s="232"/>
      <c r="D302" s="86" t="s">
        <v>47</v>
      </c>
      <c r="E302" s="87" t="s">
        <v>10</v>
      </c>
      <c r="F302" s="87" t="s">
        <v>416</v>
      </c>
      <c r="G302" s="87" t="s">
        <v>417</v>
      </c>
      <c r="H302" s="83">
        <v>2</v>
      </c>
      <c r="I302" s="107"/>
    </row>
    <row r="303" spans="1:9">
      <c r="A303" s="11"/>
      <c r="B303" s="17"/>
      <c r="C303" s="17"/>
      <c r="D303" s="12"/>
      <c r="E303" s="12"/>
      <c r="F303" s="12"/>
      <c r="G303" s="12"/>
      <c r="H303" s="13"/>
    </row>
    <row r="304" spans="1:9" ht="30" customHeight="1">
      <c r="A304" s="158" t="s">
        <v>456</v>
      </c>
      <c r="B304" s="158"/>
      <c r="C304" s="158"/>
      <c r="D304" s="158"/>
      <c r="E304" s="158"/>
      <c r="F304" s="158"/>
      <c r="G304" s="158"/>
      <c r="H304" s="158"/>
    </row>
    <row r="305" spans="1:8" ht="13.5" customHeight="1">
      <c r="A305" s="107"/>
      <c r="B305" s="107"/>
      <c r="C305" s="107"/>
      <c r="D305" s="107"/>
      <c r="E305" s="107"/>
      <c r="F305" s="107"/>
      <c r="G305" s="181" t="s">
        <v>3</v>
      </c>
      <c r="H305" s="181"/>
    </row>
    <row r="306" spans="1:8" ht="15.75" customHeight="1">
      <c r="A306" s="92" t="s">
        <v>4</v>
      </c>
      <c r="B306" s="36" t="s">
        <v>5</v>
      </c>
      <c r="C306" s="36" t="s">
        <v>44</v>
      </c>
      <c r="D306" s="37" t="s">
        <v>36</v>
      </c>
      <c r="E306" s="37" t="s">
        <v>6</v>
      </c>
      <c r="F306" s="37" t="s">
        <v>37</v>
      </c>
      <c r="G306" s="37" t="s">
        <v>38</v>
      </c>
      <c r="H306" s="93" t="s">
        <v>2</v>
      </c>
    </row>
    <row r="307" spans="1:8" ht="13.5" customHeight="1">
      <c r="A307" s="94"/>
      <c r="B307" s="94" t="s">
        <v>39</v>
      </c>
      <c r="C307" s="95">
        <v>992</v>
      </c>
      <c r="D307" s="84" t="s">
        <v>10</v>
      </c>
      <c r="E307" s="85" t="s">
        <v>10</v>
      </c>
      <c r="F307" s="85" t="s">
        <v>128</v>
      </c>
      <c r="G307" s="85" t="s">
        <v>40</v>
      </c>
      <c r="H307" s="82">
        <f>SUM(H308,H359,H365,H382,H398,H443,H479,H486,H470,H473,H492)</f>
        <v>95373.299999999988</v>
      </c>
    </row>
    <row r="308" spans="1:8" ht="13.5" customHeight="1">
      <c r="A308" s="94" t="s">
        <v>7</v>
      </c>
      <c r="B308" s="94" t="s">
        <v>8</v>
      </c>
      <c r="C308" s="95">
        <v>992</v>
      </c>
      <c r="D308" s="84" t="s">
        <v>9</v>
      </c>
      <c r="E308" s="85" t="s">
        <v>10</v>
      </c>
      <c r="F308" s="85" t="s">
        <v>128</v>
      </c>
      <c r="G308" s="85" t="s">
        <v>40</v>
      </c>
      <c r="H308" s="82">
        <f>SUM(H309,H314,H339,H324,H329,H334)</f>
        <v>10870.9</v>
      </c>
    </row>
    <row r="309" spans="1:8" ht="26.25" customHeight="1">
      <c r="A309" s="36"/>
      <c r="B309" s="94" t="s">
        <v>46</v>
      </c>
      <c r="C309" s="95">
        <v>992</v>
      </c>
      <c r="D309" s="84" t="s">
        <v>9</v>
      </c>
      <c r="E309" s="85" t="s">
        <v>11</v>
      </c>
      <c r="F309" s="85" t="s">
        <v>128</v>
      </c>
      <c r="G309" s="85" t="s">
        <v>40</v>
      </c>
      <c r="H309" s="82">
        <f>H310</f>
        <v>1164.5999999999999</v>
      </c>
    </row>
    <row r="310" spans="1:8" ht="26.25" customHeight="1">
      <c r="A310" s="36"/>
      <c r="B310" s="36" t="s">
        <v>129</v>
      </c>
      <c r="C310" s="35">
        <v>992</v>
      </c>
      <c r="D310" s="86" t="s">
        <v>9</v>
      </c>
      <c r="E310" s="87" t="s">
        <v>11</v>
      </c>
      <c r="F310" s="87" t="s">
        <v>130</v>
      </c>
      <c r="G310" s="87" t="s">
        <v>40</v>
      </c>
      <c r="H310" s="83">
        <f>H311</f>
        <v>1164.5999999999999</v>
      </c>
    </row>
    <row r="311" spans="1:8" ht="13.5" customHeight="1">
      <c r="A311" s="36"/>
      <c r="B311" s="36" t="s">
        <v>241</v>
      </c>
      <c r="C311" s="35">
        <v>992</v>
      </c>
      <c r="D311" s="86" t="s">
        <v>9</v>
      </c>
      <c r="E311" s="87" t="s">
        <v>11</v>
      </c>
      <c r="F311" s="87" t="s">
        <v>131</v>
      </c>
      <c r="G311" s="87" t="s">
        <v>40</v>
      </c>
      <c r="H311" s="83">
        <f>H312</f>
        <v>1164.5999999999999</v>
      </c>
    </row>
    <row r="312" spans="1:8" ht="14.25" customHeight="1">
      <c r="A312" s="36"/>
      <c r="B312" s="36" t="s">
        <v>92</v>
      </c>
      <c r="C312" s="35">
        <v>992</v>
      </c>
      <c r="D312" s="86" t="s">
        <v>9</v>
      </c>
      <c r="E312" s="87" t="s">
        <v>11</v>
      </c>
      <c r="F312" s="87" t="s">
        <v>132</v>
      </c>
      <c r="G312" s="87" t="s">
        <v>40</v>
      </c>
      <c r="H312" s="83">
        <f>H313</f>
        <v>1164.5999999999999</v>
      </c>
    </row>
    <row r="313" spans="1:8" ht="51.75" customHeight="1">
      <c r="A313" s="36"/>
      <c r="B313" s="36" t="s">
        <v>116</v>
      </c>
      <c r="C313" s="35">
        <v>992</v>
      </c>
      <c r="D313" s="86" t="s">
        <v>9</v>
      </c>
      <c r="E313" s="87" t="s">
        <v>11</v>
      </c>
      <c r="F313" s="87" t="s">
        <v>132</v>
      </c>
      <c r="G313" s="87" t="s">
        <v>93</v>
      </c>
      <c r="H313" s="83">
        <f>1158+6.6</f>
        <v>1164.5999999999999</v>
      </c>
    </row>
    <row r="314" spans="1:8" ht="39" customHeight="1">
      <c r="A314" s="36"/>
      <c r="B314" s="94" t="s">
        <v>111</v>
      </c>
      <c r="C314" s="95">
        <v>992</v>
      </c>
      <c r="D314" s="84" t="s">
        <v>9</v>
      </c>
      <c r="E314" s="85" t="s">
        <v>12</v>
      </c>
      <c r="F314" s="85" t="s">
        <v>128</v>
      </c>
      <c r="G314" s="85" t="s">
        <v>40</v>
      </c>
      <c r="H314" s="82">
        <f>H315</f>
        <v>5486.5000000000009</v>
      </c>
    </row>
    <row r="315" spans="1:8" ht="13.5" customHeight="1">
      <c r="A315" s="36"/>
      <c r="B315" s="36" t="s">
        <v>102</v>
      </c>
      <c r="C315" s="35">
        <v>992</v>
      </c>
      <c r="D315" s="86" t="s">
        <v>9</v>
      </c>
      <c r="E315" s="87" t="s">
        <v>12</v>
      </c>
      <c r="F315" s="87" t="s">
        <v>133</v>
      </c>
      <c r="G315" s="87" t="s">
        <v>40</v>
      </c>
      <c r="H315" s="83">
        <f>SUM(H316+H321)</f>
        <v>5486.5000000000009</v>
      </c>
    </row>
    <row r="316" spans="1:8" ht="27" customHeight="1">
      <c r="A316" s="36"/>
      <c r="B316" s="36" t="s">
        <v>242</v>
      </c>
      <c r="C316" s="35">
        <v>992</v>
      </c>
      <c r="D316" s="86" t="s">
        <v>9</v>
      </c>
      <c r="E316" s="87" t="s">
        <v>12</v>
      </c>
      <c r="F316" s="87" t="s">
        <v>134</v>
      </c>
      <c r="G316" s="87" t="s">
        <v>40</v>
      </c>
      <c r="H316" s="83">
        <f>H317</f>
        <v>5482.7000000000007</v>
      </c>
    </row>
    <row r="317" spans="1:8" ht="12.75" customHeight="1">
      <c r="A317" s="36"/>
      <c r="B317" s="36" t="s">
        <v>92</v>
      </c>
      <c r="C317" s="35">
        <v>992</v>
      </c>
      <c r="D317" s="86" t="s">
        <v>9</v>
      </c>
      <c r="E317" s="87" t="s">
        <v>12</v>
      </c>
      <c r="F317" s="87" t="s">
        <v>135</v>
      </c>
      <c r="G317" s="87" t="s">
        <v>40</v>
      </c>
      <c r="H317" s="83">
        <f>SUM(H318:H320)</f>
        <v>5482.7000000000007</v>
      </c>
    </row>
    <row r="318" spans="1:8" ht="51.75" customHeight="1">
      <c r="A318" s="36"/>
      <c r="B318" s="36" t="s">
        <v>116</v>
      </c>
      <c r="C318" s="35">
        <v>992</v>
      </c>
      <c r="D318" s="86" t="s">
        <v>9</v>
      </c>
      <c r="E318" s="87" t="s">
        <v>12</v>
      </c>
      <c r="F318" s="87" t="s">
        <v>135</v>
      </c>
      <c r="G318" s="87" t="s">
        <v>93</v>
      </c>
      <c r="H318" s="83">
        <f>4664.4+54.1+14.5</f>
        <v>4733</v>
      </c>
    </row>
    <row r="319" spans="1:8" ht="26.25" customHeight="1">
      <c r="A319" s="36"/>
      <c r="B319" s="36" t="s">
        <v>243</v>
      </c>
      <c r="C319" s="35">
        <v>992</v>
      </c>
      <c r="D319" s="86" t="s">
        <v>9</v>
      </c>
      <c r="E319" s="87" t="s">
        <v>12</v>
      </c>
      <c r="F319" s="87" t="s">
        <v>135</v>
      </c>
      <c r="G319" s="87" t="s">
        <v>95</v>
      </c>
      <c r="H319" s="83">
        <f>629.8+8.8+23.4+5.1</f>
        <v>667.09999999999991</v>
      </c>
    </row>
    <row r="320" spans="1:8" ht="12.75" customHeight="1">
      <c r="A320" s="36"/>
      <c r="B320" s="36" t="s">
        <v>96</v>
      </c>
      <c r="C320" s="35">
        <v>992</v>
      </c>
      <c r="D320" s="86" t="s">
        <v>9</v>
      </c>
      <c r="E320" s="87" t="s">
        <v>12</v>
      </c>
      <c r="F320" s="87" t="s">
        <v>135</v>
      </c>
      <c r="G320" s="87" t="s">
        <v>97</v>
      </c>
      <c r="H320" s="83">
        <f>81.1+1.5</f>
        <v>82.6</v>
      </c>
    </row>
    <row r="321" spans="1:8" ht="12.75" customHeight="1">
      <c r="A321" s="36"/>
      <c r="B321" s="36" t="s">
        <v>244</v>
      </c>
      <c r="C321" s="35">
        <v>992</v>
      </c>
      <c r="D321" s="86" t="s">
        <v>9</v>
      </c>
      <c r="E321" s="87" t="s">
        <v>12</v>
      </c>
      <c r="F321" s="87" t="s">
        <v>157</v>
      </c>
      <c r="G321" s="87" t="s">
        <v>40</v>
      </c>
      <c r="H321" s="83">
        <f>H322</f>
        <v>3.8</v>
      </c>
    </row>
    <row r="322" spans="1:8" ht="37.5" customHeight="1">
      <c r="A322" s="36"/>
      <c r="B322" s="36" t="s">
        <v>98</v>
      </c>
      <c r="C322" s="35">
        <v>992</v>
      </c>
      <c r="D322" s="86" t="s">
        <v>9</v>
      </c>
      <c r="E322" s="87" t="s">
        <v>12</v>
      </c>
      <c r="F322" s="87" t="s">
        <v>137</v>
      </c>
      <c r="G322" s="87" t="s">
        <v>40</v>
      </c>
      <c r="H322" s="83">
        <f>H323</f>
        <v>3.8</v>
      </c>
    </row>
    <row r="323" spans="1:8" ht="27" customHeight="1">
      <c r="A323" s="36"/>
      <c r="B323" s="36" t="s">
        <v>243</v>
      </c>
      <c r="C323" s="35">
        <v>992</v>
      </c>
      <c r="D323" s="86" t="s">
        <v>9</v>
      </c>
      <c r="E323" s="87" t="s">
        <v>12</v>
      </c>
      <c r="F323" s="87" t="s">
        <v>137</v>
      </c>
      <c r="G323" s="87" t="s">
        <v>95</v>
      </c>
      <c r="H323" s="83">
        <v>3.8</v>
      </c>
    </row>
    <row r="324" spans="1:8" ht="39.75" customHeight="1">
      <c r="A324" s="94"/>
      <c r="B324" s="94" t="s">
        <v>99</v>
      </c>
      <c r="C324" s="95">
        <v>992</v>
      </c>
      <c r="D324" s="84" t="s">
        <v>9</v>
      </c>
      <c r="E324" s="85" t="s">
        <v>84</v>
      </c>
      <c r="F324" s="85" t="s">
        <v>128</v>
      </c>
      <c r="G324" s="85" t="s">
        <v>40</v>
      </c>
      <c r="H324" s="82">
        <f>H325</f>
        <v>159</v>
      </c>
    </row>
    <row r="325" spans="1:8" ht="27" customHeight="1">
      <c r="A325" s="36"/>
      <c r="B325" s="36" t="s">
        <v>245</v>
      </c>
      <c r="C325" s="35">
        <v>992</v>
      </c>
      <c r="D325" s="86" t="s">
        <v>9</v>
      </c>
      <c r="E325" s="87" t="s">
        <v>84</v>
      </c>
      <c r="F325" s="87" t="s">
        <v>138</v>
      </c>
      <c r="G325" s="87" t="s">
        <v>40</v>
      </c>
      <c r="H325" s="83">
        <f>H326</f>
        <v>159</v>
      </c>
    </row>
    <row r="326" spans="1:8" ht="39.75" customHeight="1">
      <c r="A326" s="36"/>
      <c r="B326" s="36" t="s">
        <v>246</v>
      </c>
      <c r="C326" s="35">
        <v>992</v>
      </c>
      <c r="D326" s="86" t="s">
        <v>9</v>
      </c>
      <c r="E326" s="87" t="s">
        <v>84</v>
      </c>
      <c r="F326" s="87" t="s">
        <v>139</v>
      </c>
      <c r="G326" s="87" t="s">
        <v>40</v>
      </c>
      <c r="H326" s="83">
        <f>H327</f>
        <v>159</v>
      </c>
    </row>
    <row r="327" spans="1:8" ht="51.75" customHeight="1">
      <c r="A327" s="36"/>
      <c r="B327" s="36" t="s">
        <v>140</v>
      </c>
      <c r="C327" s="35">
        <v>992</v>
      </c>
      <c r="D327" s="86" t="s">
        <v>9</v>
      </c>
      <c r="E327" s="87" t="s">
        <v>84</v>
      </c>
      <c r="F327" s="87" t="s">
        <v>141</v>
      </c>
      <c r="G327" s="87" t="s">
        <v>40</v>
      </c>
      <c r="H327" s="83">
        <f>H328</f>
        <v>159</v>
      </c>
    </row>
    <row r="328" spans="1:8" ht="14.25" customHeight="1">
      <c r="A328" s="36"/>
      <c r="B328" s="36" t="s">
        <v>100</v>
      </c>
      <c r="C328" s="35">
        <v>992</v>
      </c>
      <c r="D328" s="86" t="s">
        <v>9</v>
      </c>
      <c r="E328" s="87" t="s">
        <v>84</v>
      </c>
      <c r="F328" s="87" t="s">
        <v>141</v>
      </c>
      <c r="G328" s="87" t="s">
        <v>101</v>
      </c>
      <c r="H328" s="83">
        <v>159</v>
      </c>
    </row>
    <row r="329" spans="1:8" ht="14.25" customHeight="1">
      <c r="A329" s="94"/>
      <c r="B329" s="94" t="s">
        <v>368</v>
      </c>
      <c r="C329" s="95">
        <v>992</v>
      </c>
      <c r="D329" s="84" t="s">
        <v>9</v>
      </c>
      <c r="E329" s="85" t="s">
        <v>366</v>
      </c>
      <c r="F329" s="85" t="s">
        <v>128</v>
      </c>
      <c r="G329" s="85" t="s">
        <v>40</v>
      </c>
      <c r="H329" s="82">
        <f>H330</f>
        <v>450</v>
      </c>
    </row>
    <row r="330" spans="1:8" ht="15" customHeight="1">
      <c r="A330" s="36"/>
      <c r="B330" s="36" t="s">
        <v>102</v>
      </c>
      <c r="C330" s="35">
        <v>992</v>
      </c>
      <c r="D330" s="86" t="s">
        <v>9</v>
      </c>
      <c r="E330" s="87" t="s">
        <v>366</v>
      </c>
      <c r="F330" s="87" t="s">
        <v>133</v>
      </c>
      <c r="G330" s="87" t="s">
        <v>40</v>
      </c>
      <c r="H330" s="83">
        <f>H331</f>
        <v>450</v>
      </c>
    </row>
    <row r="331" spans="1:8" ht="15" customHeight="1">
      <c r="A331" s="36"/>
      <c r="B331" s="36" t="s">
        <v>368</v>
      </c>
      <c r="C331" s="35">
        <v>992</v>
      </c>
      <c r="D331" s="86" t="s">
        <v>9</v>
      </c>
      <c r="E331" s="87" t="s">
        <v>366</v>
      </c>
      <c r="F331" s="87" t="s">
        <v>369</v>
      </c>
      <c r="G331" s="87" t="s">
        <v>40</v>
      </c>
      <c r="H331" s="83">
        <f>H332</f>
        <v>450</v>
      </c>
    </row>
    <row r="332" spans="1:8" ht="27.75" customHeight="1">
      <c r="A332" s="36"/>
      <c r="B332" s="36" t="s">
        <v>370</v>
      </c>
      <c r="C332" s="35">
        <v>992</v>
      </c>
      <c r="D332" s="86" t="s">
        <v>9</v>
      </c>
      <c r="E332" s="87" t="s">
        <v>366</v>
      </c>
      <c r="F332" s="87" t="s">
        <v>367</v>
      </c>
      <c r="G332" s="87" t="s">
        <v>40</v>
      </c>
      <c r="H332" s="83">
        <f>H333</f>
        <v>450</v>
      </c>
    </row>
    <row r="333" spans="1:8" ht="14.25" customHeight="1">
      <c r="A333" s="36"/>
      <c r="B333" s="36" t="s">
        <v>96</v>
      </c>
      <c r="C333" s="35">
        <v>992</v>
      </c>
      <c r="D333" s="86" t="s">
        <v>9</v>
      </c>
      <c r="E333" s="87" t="s">
        <v>366</v>
      </c>
      <c r="F333" s="87" t="s">
        <v>367</v>
      </c>
      <c r="G333" s="87" t="s">
        <v>97</v>
      </c>
      <c r="H333" s="83">
        <v>450</v>
      </c>
    </row>
    <row r="334" spans="1:8" ht="14.25" customHeight="1">
      <c r="A334" s="94"/>
      <c r="B334" s="94" t="s">
        <v>90</v>
      </c>
      <c r="C334" s="95">
        <v>992</v>
      </c>
      <c r="D334" s="84" t="s">
        <v>9</v>
      </c>
      <c r="E334" s="85" t="s">
        <v>43</v>
      </c>
      <c r="F334" s="85" t="s">
        <v>128</v>
      </c>
      <c r="G334" s="85" t="s">
        <v>40</v>
      </c>
      <c r="H334" s="82">
        <f>SUM(H335)</f>
        <v>40</v>
      </c>
    </row>
    <row r="335" spans="1:8" ht="14.25" customHeight="1">
      <c r="A335" s="36"/>
      <c r="B335" s="36" t="s">
        <v>102</v>
      </c>
      <c r="C335" s="35">
        <v>992</v>
      </c>
      <c r="D335" s="86" t="s">
        <v>9</v>
      </c>
      <c r="E335" s="87" t="s">
        <v>43</v>
      </c>
      <c r="F335" s="87" t="s">
        <v>133</v>
      </c>
      <c r="G335" s="87" t="s">
        <v>40</v>
      </c>
      <c r="H335" s="83">
        <f>H336</f>
        <v>40</v>
      </c>
    </row>
    <row r="336" spans="1:8" ht="14.25" customHeight="1">
      <c r="A336" s="36"/>
      <c r="B336" s="36" t="s">
        <v>118</v>
      </c>
      <c r="C336" s="35">
        <v>992</v>
      </c>
      <c r="D336" s="86" t="s">
        <v>9</v>
      </c>
      <c r="E336" s="87" t="s">
        <v>43</v>
      </c>
      <c r="F336" s="87" t="s">
        <v>142</v>
      </c>
      <c r="G336" s="87" t="s">
        <v>40</v>
      </c>
      <c r="H336" s="83">
        <f>H337</f>
        <v>40</v>
      </c>
    </row>
    <row r="337" spans="1:8" ht="14.25" customHeight="1">
      <c r="A337" s="36"/>
      <c r="B337" s="36" t="s">
        <v>143</v>
      </c>
      <c r="C337" s="35">
        <v>992</v>
      </c>
      <c r="D337" s="86" t="s">
        <v>9</v>
      </c>
      <c r="E337" s="87" t="s">
        <v>43</v>
      </c>
      <c r="F337" s="87" t="s">
        <v>144</v>
      </c>
      <c r="G337" s="87" t="s">
        <v>40</v>
      </c>
      <c r="H337" s="83">
        <f>H338</f>
        <v>40</v>
      </c>
    </row>
    <row r="338" spans="1:8" ht="14.25" customHeight="1">
      <c r="A338" s="36"/>
      <c r="B338" s="36" t="s">
        <v>96</v>
      </c>
      <c r="C338" s="35">
        <v>992</v>
      </c>
      <c r="D338" s="86" t="s">
        <v>9</v>
      </c>
      <c r="E338" s="87" t="s">
        <v>43</v>
      </c>
      <c r="F338" s="87" t="s">
        <v>144</v>
      </c>
      <c r="G338" s="87" t="s">
        <v>97</v>
      </c>
      <c r="H338" s="83">
        <v>40</v>
      </c>
    </row>
    <row r="339" spans="1:8" ht="14.25" customHeight="1">
      <c r="A339" s="94"/>
      <c r="B339" s="94" t="s">
        <v>13</v>
      </c>
      <c r="C339" s="95">
        <v>992</v>
      </c>
      <c r="D339" s="84" t="s">
        <v>9</v>
      </c>
      <c r="E339" s="85" t="s">
        <v>47</v>
      </c>
      <c r="F339" s="85" t="s">
        <v>128</v>
      </c>
      <c r="G339" s="85" t="s">
        <v>40</v>
      </c>
      <c r="H339" s="82">
        <f>H340+H349+H355</f>
        <v>3570.7999999999997</v>
      </c>
    </row>
    <row r="340" spans="1:8" ht="27" customHeight="1">
      <c r="A340" s="36"/>
      <c r="B340" s="36" t="s">
        <v>145</v>
      </c>
      <c r="C340" s="35">
        <v>992</v>
      </c>
      <c r="D340" s="86" t="s">
        <v>9</v>
      </c>
      <c r="E340" s="87" t="s">
        <v>47</v>
      </c>
      <c r="F340" s="87" t="s">
        <v>146</v>
      </c>
      <c r="G340" s="87" t="s">
        <v>40</v>
      </c>
      <c r="H340" s="83">
        <f>H341+H345</f>
        <v>173</v>
      </c>
    </row>
    <row r="341" spans="1:8" ht="14.25" customHeight="1">
      <c r="A341" s="36"/>
      <c r="B341" s="36" t="s">
        <v>119</v>
      </c>
      <c r="C341" s="35">
        <v>992</v>
      </c>
      <c r="D341" s="86" t="s">
        <v>9</v>
      </c>
      <c r="E341" s="87" t="s">
        <v>47</v>
      </c>
      <c r="F341" s="87" t="s">
        <v>147</v>
      </c>
      <c r="G341" s="87" t="s">
        <v>40</v>
      </c>
      <c r="H341" s="83">
        <f>H342</f>
        <v>90</v>
      </c>
    </row>
    <row r="342" spans="1:8" ht="27" customHeight="1">
      <c r="A342" s="36"/>
      <c r="B342" s="36" t="s">
        <v>148</v>
      </c>
      <c r="C342" s="35">
        <v>992</v>
      </c>
      <c r="D342" s="86" t="s">
        <v>9</v>
      </c>
      <c r="E342" s="87" t="s">
        <v>47</v>
      </c>
      <c r="F342" s="87" t="s">
        <v>149</v>
      </c>
      <c r="G342" s="87" t="s">
        <v>40</v>
      </c>
      <c r="H342" s="83">
        <f>H343</f>
        <v>90</v>
      </c>
    </row>
    <row r="343" spans="1:8" ht="26.25" customHeight="1">
      <c r="A343" s="36"/>
      <c r="B343" s="36" t="s">
        <v>247</v>
      </c>
      <c r="C343" s="35">
        <v>992</v>
      </c>
      <c r="D343" s="86" t="s">
        <v>9</v>
      </c>
      <c r="E343" s="87" t="s">
        <v>47</v>
      </c>
      <c r="F343" s="87" t="s">
        <v>150</v>
      </c>
      <c r="G343" s="87" t="s">
        <v>40</v>
      </c>
      <c r="H343" s="83">
        <f>H344</f>
        <v>90</v>
      </c>
    </row>
    <row r="344" spans="1:8" ht="12.75" customHeight="1">
      <c r="A344" s="36"/>
      <c r="B344" s="36" t="s">
        <v>104</v>
      </c>
      <c r="C344" s="35">
        <v>992</v>
      </c>
      <c r="D344" s="86" t="s">
        <v>9</v>
      </c>
      <c r="E344" s="87" t="s">
        <v>47</v>
      </c>
      <c r="F344" s="87" t="s">
        <v>150</v>
      </c>
      <c r="G344" s="87" t="s">
        <v>105</v>
      </c>
      <c r="H344" s="83">
        <v>90</v>
      </c>
    </row>
    <row r="345" spans="1:8" ht="27" customHeight="1">
      <c r="A345" s="36"/>
      <c r="B345" s="121" t="s">
        <v>151</v>
      </c>
      <c r="C345" s="35">
        <v>992</v>
      </c>
      <c r="D345" s="86" t="s">
        <v>9</v>
      </c>
      <c r="E345" s="87" t="s">
        <v>47</v>
      </c>
      <c r="F345" s="87" t="s">
        <v>152</v>
      </c>
      <c r="G345" s="110" t="s">
        <v>40</v>
      </c>
      <c r="H345" s="88">
        <f>H346</f>
        <v>83</v>
      </c>
    </row>
    <row r="346" spans="1:8" ht="51.75" customHeight="1">
      <c r="A346" s="36"/>
      <c r="B346" s="121" t="s">
        <v>248</v>
      </c>
      <c r="C346" s="35">
        <v>992</v>
      </c>
      <c r="D346" s="86" t="s">
        <v>9</v>
      </c>
      <c r="E346" s="87" t="s">
        <v>47</v>
      </c>
      <c r="F346" s="87" t="s">
        <v>153</v>
      </c>
      <c r="G346" s="110" t="s">
        <v>40</v>
      </c>
      <c r="H346" s="88">
        <f>H347</f>
        <v>83</v>
      </c>
    </row>
    <row r="347" spans="1:8" ht="27" customHeight="1">
      <c r="A347" s="36"/>
      <c r="B347" s="121" t="s">
        <v>249</v>
      </c>
      <c r="C347" s="35">
        <v>992</v>
      </c>
      <c r="D347" s="86" t="s">
        <v>9</v>
      </c>
      <c r="E347" s="87" t="s">
        <v>47</v>
      </c>
      <c r="F347" s="87" t="s">
        <v>154</v>
      </c>
      <c r="G347" s="110" t="s">
        <v>40</v>
      </c>
      <c r="H347" s="88">
        <f>H348</f>
        <v>83</v>
      </c>
    </row>
    <row r="348" spans="1:8" ht="27" customHeight="1">
      <c r="A348" s="36"/>
      <c r="B348" s="121" t="s">
        <v>120</v>
      </c>
      <c r="C348" s="35">
        <v>992</v>
      </c>
      <c r="D348" s="86" t="s">
        <v>9</v>
      </c>
      <c r="E348" s="87" t="s">
        <v>47</v>
      </c>
      <c r="F348" s="87" t="s">
        <v>154</v>
      </c>
      <c r="G348" s="110" t="s">
        <v>106</v>
      </c>
      <c r="H348" s="88">
        <v>83</v>
      </c>
    </row>
    <row r="349" spans="1:8" ht="14.25" customHeight="1">
      <c r="A349" s="36"/>
      <c r="B349" s="36" t="s">
        <v>102</v>
      </c>
      <c r="C349" s="35">
        <v>992</v>
      </c>
      <c r="D349" s="86" t="s">
        <v>9</v>
      </c>
      <c r="E349" s="87" t="s">
        <v>47</v>
      </c>
      <c r="F349" s="87" t="s">
        <v>133</v>
      </c>
      <c r="G349" s="87" t="s">
        <v>40</v>
      </c>
      <c r="H349" s="83">
        <f>H350</f>
        <v>3397.7999999999997</v>
      </c>
    </row>
    <row r="350" spans="1:8" ht="27" customHeight="1">
      <c r="A350" s="36"/>
      <c r="B350" s="36" t="s">
        <v>250</v>
      </c>
      <c r="C350" s="35">
        <v>992</v>
      </c>
      <c r="D350" s="86" t="s">
        <v>9</v>
      </c>
      <c r="E350" s="87" t="s">
        <v>47</v>
      </c>
      <c r="F350" s="87" t="s">
        <v>155</v>
      </c>
      <c r="G350" s="87" t="s">
        <v>40</v>
      </c>
      <c r="H350" s="83">
        <f>H351</f>
        <v>3397.7999999999997</v>
      </c>
    </row>
    <row r="351" spans="1:8" ht="27" customHeight="1">
      <c r="A351" s="36"/>
      <c r="B351" s="36" t="s">
        <v>103</v>
      </c>
      <c r="C351" s="35">
        <v>992</v>
      </c>
      <c r="D351" s="86" t="s">
        <v>9</v>
      </c>
      <c r="E351" s="87" t="s">
        <v>47</v>
      </c>
      <c r="F351" s="87" t="s">
        <v>156</v>
      </c>
      <c r="G351" s="87" t="s">
        <v>40</v>
      </c>
      <c r="H351" s="83">
        <f>SUM(H352:H354)</f>
        <v>3397.7999999999997</v>
      </c>
    </row>
    <row r="352" spans="1:8" ht="51.75" customHeight="1">
      <c r="A352" s="36"/>
      <c r="B352" s="36" t="s">
        <v>116</v>
      </c>
      <c r="C352" s="35">
        <v>992</v>
      </c>
      <c r="D352" s="86" t="s">
        <v>9</v>
      </c>
      <c r="E352" s="87" t="s">
        <v>47</v>
      </c>
      <c r="F352" s="87" t="s">
        <v>156</v>
      </c>
      <c r="G352" s="87" t="s">
        <v>93</v>
      </c>
      <c r="H352" s="83">
        <f>2833+10.2</f>
        <v>2843.2</v>
      </c>
    </row>
    <row r="353" spans="1:9" ht="26.25" customHeight="1">
      <c r="A353" s="36"/>
      <c r="B353" s="36" t="s">
        <v>243</v>
      </c>
      <c r="C353" s="35">
        <v>992</v>
      </c>
      <c r="D353" s="86" t="s">
        <v>9</v>
      </c>
      <c r="E353" s="87" t="s">
        <v>47</v>
      </c>
      <c r="F353" s="87" t="s">
        <v>156</v>
      </c>
      <c r="G353" s="87" t="s">
        <v>95</v>
      </c>
      <c r="H353" s="83">
        <f>537.3+2.3</f>
        <v>539.59999999999991</v>
      </c>
    </row>
    <row r="354" spans="1:9" ht="14.25" customHeight="1">
      <c r="A354" s="36"/>
      <c r="B354" s="36" t="s">
        <v>96</v>
      </c>
      <c r="C354" s="35">
        <v>992</v>
      </c>
      <c r="D354" s="86" t="s">
        <v>9</v>
      </c>
      <c r="E354" s="87" t="s">
        <v>47</v>
      </c>
      <c r="F354" s="87" t="s">
        <v>156</v>
      </c>
      <c r="G354" s="87" t="s">
        <v>97</v>
      </c>
      <c r="H354" s="83">
        <v>15</v>
      </c>
      <c r="I354" s="2"/>
    </row>
    <row r="355" spans="1:9" ht="14.25" customHeight="1">
      <c r="A355" s="36"/>
      <c r="B355" s="36" t="s">
        <v>365</v>
      </c>
      <c r="C355" s="35">
        <v>992</v>
      </c>
      <c r="D355" s="86" t="s">
        <v>9</v>
      </c>
      <c r="E355" s="87" t="s">
        <v>47</v>
      </c>
      <c r="F355" s="87" t="s">
        <v>364</v>
      </c>
      <c r="G355" s="87" t="s">
        <v>40</v>
      </c>
      <c r="H355" s="83">
        <f>H356</f>
        <v>0</v>
      </c>
      <c r="I355" s="2"/>
    </row>
    <row r="356" spans="1:9" ht="14.25" customHeight="1">
      <c r="A356" s="36"/>
      <c r="B356" s="36" t="s">
        <v>363</v>
      </c>
      <c r="C356" s="35">
        <v>992</v>
      </c>
      <c r="D356" s="86" t="s">
        <v>9</v>
      </c>
      <c r="E356" s="87" t="s">
        <v>47</v>
      </c>
      <c r="F356" s="87" t="s">
        <v>362</v>
      </c>
      <c r="G356" s="87" t="s">
        <v>40</v>
      </c>
      <c r="H356" s="83">
        <f>H357</f>
        <v>0</v>
      </c>
      <c r="I356" s="2"/>
    </row>
    <row r="357" spans="1:9" ht="40.5" customHeight="1">
      <c r="A357" s="36"/>
      <c r="B357" s="36" t="s">
        <v>361</v>
      </c>
      <c r="C357" s="35">
        <v>992</v>
      </c>
      <c r="D357" s="86" t="s">
        <v>9</v>
      </c>
      <c r="E357" s="87" t="s">
        <v>47</v>
      </c>
      <c r="F357" s="87" t="s">
        <v>360</v>
      </c>
      <c r="G357" s="87" t="s">
        <v>40</v>
      </c>
      <c r="H357" s="83">
        <f>H358</f>
        <v>0</v>
      </c>
      <c r="I357" s="2"/>
    </row>
    <row r="358" spans="1:9" ht="14.25" customHeight="1">
      <c r="A358" s="36"/>
      <c r="B358" s="36" t="s">
        <v>243</v>
      </c>
      <c r="C358" s="35">
        <v>992</v>
      </c>
      <c r="D358" s="86" t="s">
        <v>9</v>
      </c>
      <c r="E358" s="87" t="s">
        <v>47</v>
      </c>
      <c r="F358" s="87" t="s">
        <v>360</v>
      </c>
      <c r="G358" s="87" t="s">
        <v>95</v>
      </c>
      <c r="H358" s="83">
        <v>0</v>
      </c>
      <c r="I358" s="2"/>
    </row>
    <row r="359" spans="1:9" ht="14.25" customHeight="1">
      <c r="A359" s="94" t="s">
        <v>14</v>
      </c>
      <c r="B359" s="94" t="s">
        <v>15</v>
      </c>
      <c r="C359" s="122">
        <v>992</v>
      </c>
      <c r="D359" s="84" t="s">
        <v>11</v>
      </c>
      <c r="E359" s="85" t="s">
        <v>10</v>
      </c>
      <c r="F359" s="85" t="s">
        <v>128</v>
      </c>
      <c r="G359" s="85" t="s">
        <v>40</v>
      </c>
      <c r="H359" s="82">
        <f>H360</f>
        <v>709.3</v>
      </c>
    </row>
    <row r="360" spans="1:9" ht="14.25" customHeight="1">
      <c r="A360" s="36"/>
      <c r="B360" s="36" t="s">
        <v>16</v>
      </c>
      <c r="C360" s="123">
        <v>992</v>
      </c>
      <c r="D360" s="86" t="s">
        <v>11</v>
      </c>
      <c r="E360" s="87" t="s">
        <v>17</v>
      </c>
      <c r="F360" s="87" t="s">
        <v>128</v>
      </c>
      <c r="G360" s="87" t="s">
        <v>40</v>
      </c>
      <c r="H360" s="83">
        <f>H361</f>
        <v>709.3</v>
      </c>
    </row>
    <row r="361" spans="1:9" ht="14.25" customHeight="1">
      <c r="A361" s="36"/>
      <c r="B361" s="36" t="s">
        <v>102</v>
      </c>
      <c r="C361" s="123">
        <v>992</v>
      </c>
      <c r="D361" s="86" t="s">
        <v>11</v>
      </c>
      <c r="E361" s="87" t="s">
        <v>17</v>
      </c>
      <c r="F361" s="87" t="s">
        <v>133</v>
      </c>
      <c r="G361" s="87" t="s">
        <v>40</v>
      </c>
      <c r="H361" s="83">
        <f>H362</f>
        <v>709.3</v>
      </c>
    </row>
    <row r="362" spans="1:9" ht="14.25" customHeight="1">
      <c r="A362" s="36"/>
      <c r="B362" s="36" t="s">
        <v>136</v>
      </c>
      <c r="C362" s="123">
        <v>992</v>
      </c>
      <c r="D362" s="86" t="s">
        <v>11</v>
      </c>
      <c r="E362" s="87" t="s">
        <v>17</v>
      </c>
      <c r="F362" s="87" t="s">
        <v>157</v>
      </c>
      <c r="G362" s="87" t="s">
        <v>40</v>
      </c>
      <c r="H362" s="83">
        <f>H363</f>
        <v>709.3</v>
      </c>
    </row>
    <row r="363" spans="1:9" ht="27" customHeight="1">
      <c r="A363" s="36"/>
      <c r="B363" s="36" t="s">
        <v>251</v>
      </c>
      <c r="C363" s="35">
        <v>992</v>
      </c>
      <c r="D363" s="86" t="s">
        <v>11</v>
      </c>
      <c r="E363" s="87" t="s">
        <v>17</v>
      </c>
      <c r="F363" s="87" t="s">
        <v>158</v>
      </c>
      <c r="G363" s="87" t="s">
        <v>40</v>
      </c>
      <c r="H363" s="83">
        <f>H364</f>
        <v>709.3</v>
      </c>
    </row>
    <row r="364" spans="1:9" ht="52.5" customHeight="1">
      <c r="A364" s="36"/>
      <c r="B364" s="36" t="s">
        <v>116</v>
      </c>
      <c r="C364" s="35">
        <v>992</v>
      </c>
      <c r="D364" s="86" t="s">
        <v>11</v>
      </c>
      <c r="E364" s="87" t="s">
        <v>17</v>
      </c>
      <c r="F364" s="87" t="s">
        <v>158</v>
      </c>
      <c r="G364" s="87" t="s">
        <v>93</v>
      </c>
      <c r="H364" s="83">
        <f>617.5+91.8</f>
        <v>709.3</v>
      </c>
    </row>
    <row r="365" spans="1:9" ht="14.25" customHeight="1">
      <c r="A365" s="94" t="s">
        <v>18</v>
      </c>
      <c r="B365" s="94" t="s">
        <v>41</v>
      </c>
      <c r="C365" s="95">
        <v>992</v>
      </c>
      <c r="D365" s="84" t="s">
        <v>17</v>
      </c>
      <c r="E365" s="85" t="s">
        <v>10</v>
      </c>
      <c r="F365" s="85" t="s">
        <v>128</v>
      </c>
      <c r="G365" s="85" t="s">
        <v>40</v>
      </c>
      <c r="H365" s="82">
        <f>SUM(H366,H372)</f>
        <v>376.8</v>
      </c>
    </row>
    <row r="366" spans="1:9" ht="27" customHeight="1">
      <c r="A366" s="36"/>
      <c r="B366" s="94" t="s">
        <v>284</v>
      </c>
      <c r="C366" s="95">
        <v>992</v>
      </c>
      <c r="D366" s="84" t="s">
        <v>17</v>
      </c>
      <c r="E366" s="85" t="s">
        <v>285</v>
      </c>
      <c r="F366" s="85" t="s">
        <v>128</v>
      </c>
      <c r="G366" s="85" t="s">
        <v>40</v>
      </c>
      <c r="H366" s="82">
        <f>H367</f>
        <v>61.8</v>
      </c>
      <c r="I366" s="2"/>
    </row>
    <row r="367" spans="1:9" ht="25.5" customHeight="1">
      <c r="A367" s="36"/>
      <c r="B367" s="36" t="s">
        <v>159</v>
      </c>
      <c r="C367" s="35">
        <v>992</v>
      </c>
      <c r="D367" s="86" t="s">
        <v>17</v>
      </c>
      <c r="E367" s="87" t="s">
        <v>285</v>
      </c>
      <c r="F367" s="87" t="s">
        <v>160</v>
      </c>
      <c r="G367" s="87" t="s">
        <v>40</v>
      </c>
      <c r="H367" s="83">
        <f>H368</f>
        <v>61.8</v>
      </c>
      <c r="I367" s="2"/>
    </row>
    <row r="368" spans="1:9" ht="39.75" customHeight="1">
      <c r="A368" s="36"/>
      <c r="B368" s="36" t="s">
        <v>252</v>
      </c>
      <c r="C368" s="35">
        <v>992</v>
      </c>
      <c r="D368" s="86" t="s">
        <v>17</v>
      </c>
      <c r="E368" s="87" t="s">
        <v>285</v>
      </c>
      <c r="F368" s="87" t="s">
        <v>161</v>
      </c>
      <c r="G368" s="87" t="s">
        <v>40</v>
      </c>
      <c r="H368" s="83">
        <f>H369</f>
        <v>61.8</v>
      </c>
      <c r="I368" s="2"/>
    </row>
    <row r="369" spans="1:9" ht="27.75" customHeight="1">
      <c r="A369" s="36"/>
      <c r="B369" s="36" t="s">
        <v>162</v>
      </c>
      <c r="C369" s="35">
        <v>992</v>
      </c>
      <c r="D369" s="86" t="s">
        <v>17</v>
      </c>
      <c r="E369" s="87" t="s">
        <v>285</v>
      </c>
      <c r="F369" s="87" t="s">
        <v>163</v>
      </c>
      <c r="G369" s="87" t="s">
        <v>40</v>
      </c>
      <c r="H369" s="83">
        <f>H370</f>
        <v>61.8</v>
      </c>
      <c r="I369" s="2"/>
    </row>
    <row r="370" spans="1:9" ht="39" customHeight="1">
      <c r="A370" s="36"/>
      <c r="B370" s="36" t="s">
        <v>164</v>
      </c>
      <c r="C370" s="35">
        <v>992</v>
      </c>
      <c r="D370" s="86" t="s">
        <v>17</v>
      </c>
      <c r="E370" s="87" t="s">
        <v>285</v>
      </c>
      <c r="F370" s="87" t="s">
        <v>165</v>
      </c>
      <c r="G370" s="87" t="s">
        <v>40</v>
      </c>
      <c r="H370" s="83">
        <f>H371</f>
        <v>61.8</v>
      </c>
      <c r="I370" s="2"/>
    </row>
    <row r="371" spans="1:9" ht="27" customHeight="1">
      <c r="A371" s="36"/>
      <c r="B371" s="36" t="s">
        <v>243</v>
      </c>
      <c r="C371" s="35">
        <v>992</v>
      </c>
      <c r="D371" s="86" t="s">
        <v>17</v>
      </c>
      <c r="E371" s="87" t="s">
        <v>285</v>
      </c>
      <c r="F371" s="87" t="s">
        <v>165</v>
      </c>
      <c r="G371" s="87" t="s">
        <v>95</v>
      </c>
      <c r="H371" s="83">
        <f>60+1.8</f>
        <v>61.8</v>
      </c>
      <c r="I371" s="2"/>
    </row>
    <row r="372" spans="1:9" ht="27" customHeight="1">
      <c r="A372" s="94"/>
      <c r="B372" s="94" t="s">
        <v>42</v>
      </c>
      <c r="C372" s="95">
        <v>992</v>
      </c>
      <c r="D372" s="84" t="s">
        <v>17</v>
      </c>
      <c r="E372" s="85">
        <v>14</v>
      </c>
      <c r="F372" s="85" t="s">
        <v>128</v>
      </c>
      <c r="G372" s="85" t="s">
        <v>40</v>
      </c>
      <c r="H372" s="82">
        <f>H373</f>
        <v>315</v>
      </c>
      <c r="I372" s="2"/>
    </row>
    <row r="373" spans="1:9" ht="27" customHeight="1">
      <c r="A373" s="36"/>
      <c r="B373" s="36" t="s">
        <v>159</v>
      </c>
      <c r="C373" s="35">
        <v>992</v>
      </c>
      <c r="D373" s="86" t="s">
        <v>17</v>
      </c>
      <c r="E373" s="87" t="s">
        <v>121</v>
      </c>
      <c r="F373" s="87" t="s">
        <v>160</v>
      </c>
      <c r="G373" s="87" t="s">
        <v>40</v>
      </c>
      <c r="H373" s="83">
        <f>H374+H378</f>
        <v>315</v>
      </c>
    </row>
    <row r="374" spans="1:9" ht="27" customHeight="1">
      <c r="A374" s="36"/>
      <c r="B374" s="36" t="s">
        <v>266</v>
      </c>
      <c r="C374" s="35">
        <v>992</v>
      </c>
      <c r="D374" s="86" t="s">
        <v>17</v>
      </c>
      <c r="E374" s="87" t="s">
        <v>121</v>
      </c>
      <c r="F374" s="87" t="s">
        <v>267</v>
      </c>
      <c r="G374" s="87" t="s">
        <v>40</v>
      </c>
      <c r="H374" s="83">
        <f>H375</f>
        <v>275</v>
      </c>
    </row>
    <row r="375" spans="1:9" ht="39.75" customHeight="1">
      <c r="A375" s="36"/>
      <c r="B375" s="36" t="s">
        <v>268</v>
      </c>
      <c r="C375" s="35">
        <v>992</v>
      </c>
      <c r="D375" s="86" t="s">
        <v>17</v>
      </c>
      <c r="E375" s="87" t="s">
        <v>121</v>
      </c>
      <c r="F375" s="87" t="s">
        <v>269</v>
      </c>
      <c r="G375" s="87" t="s">
        <v>40</v>
      </c>
      <c r="H375" s="83">
        <f>H376</f>
        <v>275</v>
      </c>
    </row>
    <row r="376" spans="1:9" ht="14.25" customHeight="1">
      <c r="A376" s="36"/>
      <c r="B376" s="36" t="s">
        <v>270</v>
      </c>
      <c r="C376" s="35">
        <v>992</v>
      </c>
      <c r="D376" s="86" t="s">
        <v>17</v>
      </c>
      <c r="E376" s="87" t="s">
        <v>121</v>
      </c>
      <c r="F376" s="87" t="s">
        <v>271</v>
      </c>
      <c r="G376" s="87" t="s">
        <v>40</v>
      </c>
      <c r="H376" s="83">
        <f>H377</f>
        <v>275</v>
      </c>
    </row>
    <row r="377" spans="1:9" ht="26.25" customHeight="1">
      <c r="A377" s="36"/>
      <c r="B377" s="36" t="s">
        <v>243</v>
      </c>
      <c r="C377" s="35">
        <v>992</v>
      </c>
      <c r="D377" s="86" t="s">
        <v>17</v>
      </c>
      <c r="E377" s="87" t="s">
        <v>121</v>
      </c>
      <c r="F377" s="87" t="s">
        <v>271</v>
      </c>
      <c r="G377" s="87" t="s">
        <v>95</v>
      </c>
      <c r="H377" s="83">
        <f>20+255</f>
        <v>275</v>
      </c>
    </row>
    <row r="378" spans="1:9" ht="15" customHeight="1">
      <c r="A378" s="36"/>
      <c r="B378" s="36" t="s">
        <v>253</v>
      </c>
      <c r="C378" s="35">
        <v>992</v>
      </c>
      <c r="D378" s="86" t="s">
        <v>17</v>
      </c>
      <c r="E378" s="87">
        <v>14</v>
      </c>
      <c r="F378" s="87" t="s">
        <v>166</v>
      </c>
      <c r="G378" s="87" t="s">
        <v>40</v>
      </c>
      <c r="H378" s="83">
        <f>H380</f>
        <v>40</v>
      </c>
    </row>
    <row r="379" spans="1:9" ht="27" customHeight="1">
      <c r="A379" s="36"/>
      <c r="B379" s="36" t="s">
        <v>254</v>
      </c>
      <c r="C379" s="35">
        <v>992</v>
      </c>
      <c r="D379" s="86" t="s">
        <v>17</v>
      </c>
      <c r="E379" s="87">
        <v>14</v>
      </c>
      <c r="F379" s="87" t="s">
        <v>255</v>
      </c>
      <c r="G379" s="87" t="s">
        <v>40</v>
      </c>
      <c r="H379" s="83">
        <f>H380</f>
        <v>40</v>
      </c>
    </row>
    <row r="380" spans="1:9" ht="13.5" customHeight="1">
      <c r="A380" s="36"/>
      <c r="B380" s="36" t="s">
        <v>107</v>
      </c>
      <c r="C380" s="35">
        <v>992</v>
      </c>
      <c r="D380" s="86" t="s">
        <v>17</v>
      </c>
      <c r="E380" s="87">
        <v>14</v>
      </c>
      <c r="F380" s="87" t="s">
        <v>167</v>
      </c>
      <c r="G380" s="87" t="s">
        <v>40</v>
      </c>
      <c r="H380" s="83">
        <f>H381</f>
        <v>40</v>
      </c>
    </row>
    <row r="381" spans="1:9" ht="27" customHeight="1">
      <c r="A381" s="36"/>
      <c r="B381" s="36" t="s">
        <v>243</v>
      </c>
      <c r="C381" s="35">
        <v>992</v>
      </c>
      <c r="D381" s="86" t="s">
        <v>17</v>
      </c>
      <c r="E381" s="87">
        <v>14</v>
      </c>
      <c r="F381" s="87" t="s">
        <v>167</v>
      </c>
      <c r="G381" s="87" t="s">
        <v>95</v>
      </c>
      <c r="H381" s="83">
        <v>40</v>
      </c>
    </row>
    <row r="382" spans="1:9" ht="12" customHeight="1">
      <c r="A382" s="94" t="s">
        <v>20</v>
      </c>
      <c r="B382" s="94" t="s">
        <v>21</v>
      </c>
      <c r="C382" s="95">
        <v>992</v>
      </c>
      <c r="D382" s="84" t="s">
        <v>12</v>
      </c>
      <c r="E382" s="85" t="s">
        <v>10</v>
      </c>
      <c r="F382" s="85" t="s">
        <v>128</v>
      </c>
      <c r="G382" s="85" t="s">
        <v>40</v>
      </c>
      <c r="H382" s="82">
        <f>SUM(H392,H383)</f>
        <v>4791.1000000000004</v>
      </c>
    </row>
    <row r="383" spans="1:9" ht="12" customHeight="1">
      <c r="A383" s="94"/>
      <c r="B383" s="94" t="s">
        <v>85</v>
      </c>
      <c r="C383" s="95">
        <v>992</v>
      </c>
      <c r="D383" s="84" t="s">
        <v>12</v>
      </c>
      <c r="E383" s="85" t="s">
        <v>19</v>
      </c>
      <c r="F383" s="85" t="s">
        <v>128</v>
      </c>
      <c r="G383" s="85" t="s">
        <v>40</v>
      </c>
      <c r="H383" s="82">
        <f>H384</f>
        <v>4786.1000000000004</v>
      </c>
    </row>
    <row r="384" spans="1:9" ht="39.75" customHeight="1">
      <c r="A384" s="94"/>
      <c r="B384" s="36" t="s">
        <v>256</v>
      </c>
      <c r="C384" s="35">
        <v>992</v>
      </c>
      <c r="D384" s="86" t="s">
        <v>12</v>
      </c>
      <c r="E384" s="87" t="s">
        <v>19</v>
      </c>
      <c r="F384" s="87" t="s">
        <v>168</v>
      </c>
      <c r="G384" s="87" t="s">
        <v>40</v>
      </c>
      <c r="H384" s="83">
        <f>H385</f>
        <v>4786.1000000000004</v>
      </c>
    </row>
    <row r="385" spans="1:9" ht="14.25" customHeight="1">
      <c r="A385" s="94"/>
      <c r="B385" s="36" t="s">
        <v>169</v>
      </c>
      <c r="C385" s="35">
        <v>992</v>
      </c>
      <c r="D385" s="86" t="s">
        <v>12</v>
      </c>
      <c r="E385" s="87" t="s">
        <v>19</v>
      </c>
      <c r="F385" s="87" t="s">
        <v>170</v>
      </c>
      <c r="G385" s="87" t="s">
        <v>40</v>
      </c>
      <c r="H385" s="83">
        <f>H386+H389</f>
        <v>4786.1000000000004</v>
      </c>
    </row>
    <row r="386" spans="1:9" ht="27" customHeight="1">
      <c r="A386" s="94"/>
      <c r="B386" s="36" t="s">
        <v>171</v>
      </c>
      <c r="C386" s="35">
        <v>992</v>
      </c>
      <c r="D386" s="86" t="s">
        <v>12</v>
      </c>
      <c r="E386" s="87" t="s">
        <v>19</v>
      </c>
      <c r="F386" s="87" t="s">
        <v>172</v>
      </c>
      <c r="G386" s="87" t="s">
        <v>40</v>
      </c>
      <c r="H386" s="83">
        <f>H387</f>
        <v>4268.3</v>
      </c>
    </row>
    <row r="387" spans="1:9" ht="14.25" customHeight="1">
      <c r="A387" s="94"/>
      <c r="B387" s="36" t="s">
        <v>173</v>
      </c>
      <c r="C387" s="35">
        <v>992</v>
      </c>
      <c r="D387" s="86" t="s">
        <v>12</v>
      </c>
      <c r="E387" s="87" t="s">
        <v>19</v>
      </c>
      <c r="F387" s="87" t="s">
        <v>174</v>
      </c>
      <c r="G387" s="87" t="s">
        <v>40</v>
      </c>
      <c r="H387" s="83">
        <f>H388</f>
        <v>4268.3</v>
      </c>
    </row>
    <row r="388" spans="1:9" ht="26.25" customHeight="1">
      <c r="A388" s="94"/>
      <c r="B388" s="36" t="s">
        <v>243</v>
      </c>
      <c r="C388" s="35">
        <v>992</v>
      </c>
      <c r="D388" s="86" t="s">
        <v>12</v>
      </c>
      <c r="E388" s="87" t="s">
        <v>19</v>
      </c>
      <c r="F388" s="87" t="s">
        <v>174</v>
      </c>
      <c r="G388" s="87" t="s">
        <v>95</v>
      </c>
      <c r="H388" s="83">
        <f>3301+967.3</f>
        <v>4268.3</v>
      </c>
    </row>
    <row r="389" spans="1:9" s="15" customFormat="1" ht="13.5" customHeight="1">
      <c r="A389" s="94"/>
      <c r="B389" s="36" t="s">
        <v>175</v>
      </c>
      <c r="C389" s="35">
        <v>992</v>
      </c>
      <c r="D389" s="86" t="s">
        <v>12</v>
      </c>
      <c r="E389" s="87" t="s">
        <v>19</v>
      </c>
      <c r="F389" s="87" t="s">
        <v>176</v>
      </c>
      <c r="G389" s="87" t="s">
        <v>40</v>
      </c>
      <c r="H389" s="83">
        <f>H390</f>
        <v>517.79999999999995</v>
      </c>
      <c r="I389" s="14"/>
    </row>
    <row r="390" spans="1:9" ht="13.5" customHeight="1">
      <c r="A390" s="94"/>
      <c r="B390" s="36" t="s">
        <v>173</v>
      </c>
      <c r="C390" s="35">
        <v>992</v>
      </c>
      <c r="D390" s="86" t="s">
        <v>12</v>
      </c>
      <c r="E390" s="87" t="s">
        <v>19</v>
      </c>
      <c r="F390" s="87" t="s">
        <v>177</v>
      </c>
      <c r="G390" s="87" t="s">
        <v>40</v>
      </c>
      <c r="H390" s="83">
        <f>H391</f>
        <v>517.79999999999995</v>
      </c>
      <c r="I390" s="2"/>
    </row>
    <row r="391" spans="1:9" ht="27" customHeight="1">
      <c r="A391" s="36"/>
      <c r="B391" s="36" t="s">
        <v>243</v>
      </c>
      <c r="C391" s="35">
        <v>992</v>
      </c>
      <c r="D391" s="86" t="s">
        <v>12</v>
      </c>
      <c r="E391" s="87" t="s">
        <v>19</v>
      </c>
      <c r="F391" s="87" t="s">
        <v>177</v>
      </c>
      <c r="G391" s="87" t="s">
        <v>95</v>
      </c>
      <c r="H391" s="83">
        <f>337.8+180</f>
        <v>517.79999999999995</v>
      </c>
    </row>
    <row r="392" spans="1:9" ht="14.25" customHeight="1">
      <c r="A392" s="94"/>
      <c r="B392" s="94" t="s">
        <v>22</v>
      </c>
      <c r="C392" s="95">
        <v>992</v>
      </c>
      <c r="D392" s="84" t="s">
        <v>12</v>
      </c>
      <c r="E392" s="85">
        <v>12</v>
      </c>
      <c r="F392" s="85" t="s">
        <v>128</v>
      </c>
      <c r="G392" s="85" t="s">
        <v>40</v>
      </c>
      <c r="H392" s="82">
        <f>H393</f>
        <v>5</v>
      </c>
    </row>
    <row r="393" spans="1:9" ht="27" customHeight="1">
      <c r="A393" s="36"/>
      <c r="B393" s="36" t="s">
        <v>178</v>
      </c>
      <c r="C393" s="35">
        <v>992</v>
      </c>
      <c r="D393" s="86" t="s">
        <v>12</v>
      </c>
      <c r="E393" s="87">
        <v>12</v>
      </c>
      <c r="F393" s="35" t="s">
        <v>179</v>
      </c>
      <c r="G393" s="87" t="s">
        <v>40</v>
      </c>
      <c r="H393" s="83">
        <f>H394</f>
        <v>5</v>
      </c>
    </row>
    <row r="394" spans="1:9" ht="14.25" customHeight="1">
      <c r="A394" s="36"/>
      <c r="B394" s="36" t="s">
        <v>257</v>
      </c>
      <c r="C394" s="35">
        <v>992</v>
      </c>
      <c r="D394" s="86" t="s">
        <v>12</v>
      </c>
      <c r="E394" s="87">
        <v>12</v>
      </c>
      <c r="F394" s="35" t="s">
        <v>180</v>
      </c>
      <c r="G394" s="87" t="s">
        <v>40</v>
      </c>
      <c r="H394" s="83">
        <f>H395</f>
        <v>5</v>
      </c>
    </row>
    <row r="395" spans="1:9" ht="39.75" customHeight="1">
      <c r="A395" s="36"/>
      <c r="B395" s="36" t="s">
        <v>181</v>
      </c>
      <c r="C395" s="35">
        <v>992</v>
      </c>
      <c r="D395" s="86" t="s">
        <v>12</v>
      </c>
      <c r="E395" s="87">
        <v>12</v>
      </c>
      <c r="F395" s="35" t="s">
        <v>182</v>
      </c>
      <c r="G395" s="87" t="s">
        <v>40</v>
      </c>
      <c r="H395" s="83">
        <f>H396</f>
        <v>5</v>
      </c>
    </row>
    <row r="396" spans="1:9" ht="39.75" customHeight="1">
      <c r="A396" s="36"/>
      <c r="B396" s="36" t="s">
        <v>258</v>
      </c>
      <c r="C396" s="35">
        <v>992</v>
      </c>
      <c r="D396" s="86" t="s">
        <v>12</v>
      </c>
      <c r="E396" s="87">
        <v>12</v>
      </c>
      <c r="F396" s="35" t="s">
        <v>183</v>
      </c>
      <c r="G396" s="87" t="s">
        <v>40</v>
      </c>
      <c r="H396" s="83">
        <f>H397</f>
        <v>5</v>
      </c>
    </row>
    <row r="397" spans="1:9" ht="27" customHeight="1">
      <c r="A397" s="36"/>
      <c r="B397" s="36" t="s">
        <v>243</v>
      </c>
      <c r="C397" s="35">
        <v>992</v>
      </c>
      <c r="D397" s="86" t="s">
        <v>12</v>
      </c>
      <c r="E397" s="87">
        <v>12</v>
      </c>
      <c r="F397" s="35" t="s">
        <v>183</v>
      </c>
      <c r="G397" s="87" t="s">
        <v>95</v>
      </c>
      <c r="H397" s="83">
        <v>5</v>
      </c>
    </row>
    <row r="398" spans="1:9" ht="14.25" customHeight="1">
      <c r="A398" s="94" t="s">
        <v>23</v>
      </c>
      <c r="B398" s="94" t="s">
        <v>24</v>
      </c>
      <c r="C398" s="95">
        <v>992</v>
      </c>
      <c r="D398" s="84" t="s">
        <v>25</v>
      </c>
      <c r="E398" s="85" t="s">
        <v>10</v>
      </c>
      <c r="F398" s="85" t="s">
        <v>128</v>
      </c>
      <c r="G398" s="85" t="s">
        <v>40</v>
      </c>
      <c r="H398" s="82">
        <f>SUM(H399,H411)</f>
        <v>62661.400000000009</v>
      </c>
    </row>
    <row r="399" spans="1:9" ht="14.25" customHeight="1">
      <c r="A399" s="36"/>
      <c r="B399" s="94" t="s">
        <v>26</v>
      </c>
      <c r="C399" s="95">
        <v>992</v>
      </c>
      <c r="D399" s="84" t="s">
        <v>25</v>
      </c>
      <c r="E399" s="85" t="s">
        <v>11</v>
      </c>
      <c r="F399" s="85" t="s">
        <v>128</v>
      </c>
      <c r="G399" s="85" t="s">
        <v>40</v>
      </c>
      <c r="H399" s="82">
        <f>H400</f>
        <v>9623.7000000000007</v>
      </c>
    </row>
    <row r="400" spans="1:9" ht="27" customHeight="1">
      <c r="A400" s="36"/>
      <c r="B400" s="36" t="s">
        <v>184</v>
      </c>
      <c r="C400" s="35">
        <v>992</v>
      </c>
      <c r="D400" s="86" t="s">
        <v>25</v>
      </c>
      <c r="E400" s="87" t="s">
        <v>11</v>
      </c>
      <c r="F400" s="87" t="s">
        <v>185</v>
      </c>
      <c r="G400" s="87" t="s">
        <v>40</v>
      </c>
      <c r="H400" s="83">
        <f>H401</f>
        <v>9623.7000000000007</v>
      </c>
    </row>
    <row r="401" spans="1:8" ht="14.25" customHeight="1">
      <c r="A401" s="36"/>
      <c r="B401" s="36" t="s">
        <v>272</v>
      </c>
      <c r="C401" s="35">
        <v>992</v>
      </c>
      <c r="D401" s="86" t="s">
        <v>25</v>
      </c>
      <c r="E401" s="87" t="s">
        <v>11</v>
      </c>
      <c r="F401" s="87" t="s">
        <v>186</v>
      </c>
      <c r="G401" s="87" t="s">
        <v>40</v>
      </c>
      <c r="H401" s="83">
        <f>H402</f>
        <v>9623.7000000000007</v>
      </c>
    </row>
    <row r="402" spans="1:8" ht="27" customHeight="1">
      <c r="A402" s="36"/>
      <c r="B402" s="36" t="s">
        <v>273</v>
      </c>
      <c r="C402" s="35">
        <v>992</v>
      </c>
      <c r="D402" s="86" t="s">
        <v>25</v>
      </c>
      <c r="E402" s="87" t="s">
        <v>11</v>
      </c>
      <c r="F402" s="87" t="s">
        <v>274</v>
      </c>
      <c r="G402" s="87" t="s">
        <v>40</v>
      </c>
      <c r="H402" s="83">
        <f>H403+H405+H407</f>
        <v>9623.7000000000007</v>
      </c>
    </row>
    <row r="403" spans="1:8" ht="27" customHeight="1">
      <c r="A403" s="36"/>
      <c r="B403" s="36" t="s">
        <v>275</v>
      </c>
      <c r="C403" s="35">
        <v>992</v>
      </c>
      <c r="D403" s="86" t="s">
        <v>25</v>
      </c>
      <c r="E403" s="87" t="s">
        <v>11</v>
      </c>
      <c r="F403" s="87" t="s">
        <v>276</v>
      </c>
      <c r="G403" s="87" t="s">
        <v>40</v>
      </c>
      <c r="H403" s="83">
        <f>H404</f>
        <v>200</v>
      </c>
    </row>
    <row r="404" spans="1:8" ht="27" customHeight="1">
      <c r="A404" s="36"/>
      <c r="B404" s="36" t="s">
        <v>243</v>
      </c>
      <c r="C404" s="35">
        <v>992</v>
      </c>
      <c r="D404" s="86" t="s">
        <v>25</v>
      </c>
      <c r="E404" s="87" t="s">
        <v>11</v>
      </c>
      <c r="F404" s="87" t="s">
        <v>276</v>
      </c>
      <c r="G404" s="87" t="s">
        <v>95</v>
      </c>
      <c r="H404" s="83">
        <v>200</v>
      </c>
    </row>
    <row r="405" spans="1:8" ht="27" customHeight="1">
      <c r="A405" s="36"/>
      <c r="B405" s="36" t="s">
        <v>434</v>
      </c>
      <c r="C405" s="35">
        <v>992</v>
      </c>
      <c r="D405" s="86" t="s">
        <v>25</v>
      </c>
      <c r="E405" s="87" t="s">
        <v>11</v>
      </c>
      <c r="F405" s="87" t="s">
        <v>435</v>
      </c>
      <c r="G405" s="87" t="s">
        <v>40</v>
      </c>
      <c r="H405" s="83">
        <f>H406</f>
        <v>9023.7000000000007</v>
      </c>
    </row>
    <row r="406" spans="1:8" ht="27" customHeight="1">
      <c r="A406" s="36"/>
      <c r="B406" s="36" t="s">
        <v>243</v>
      </c>
      <c r="C406" s="35">
        <v>992</v>
      </c>
      <c r="D406" s="86" t="s">
        <v>25</v>
      </c>
      <c r="E406" s="87" t="s">
        <v>11</v>
      </c>
      <c r="F406" s="87" t="s">
        <v>435</v>
      </c>
      <c r="G406" s="87" t="s">
        <v>95</v>
      </c>
      <c r="H406" s="83">
        <f>0+8747+276.7</f>
        <v>9023.7000000000007</v>
      </c>
    </row>
    <row r="407" spans="1:8" ht="14.25" customHeight="1">
      <c r="A407" s="36"/>
      <c r="B407" s="36" t="s">
        <v>440</v>
      </c>
      <c r="C407" s="35">
        <v>992</v>
      </c>
      <c r="D407" s="86" t="s">
        <v>25</v>
      </c>
      <c r="E407" s="87" t="s">
        <v>11</v>
      </c>
      <c r="F407" s="87" t="s">
        <v>439</v>
      </c>
      <c r="G407" s="87" t="s">
        <v>40</v>
      </c>
      <c r="H407" s="83">
        <f>H408</f>
        <v>400</v>
      </c>
    </row>
    <row r="408" spans="1:8" ht="19.5" customHeight="1">
      <c r="A408" s="36"/>
      <c r="B408" s="36" t="s">
        <v>442</v>
      </c>
      <c r="C408" s="35">
        <v>992</v>
      </c>
      <c r="D408" s="86" t="s">
        <v>25</v>
      </c>
      <c r="E408" s="87" t="s">
        <v>11</v>
      </c>
      <c r="F408" s="87" t="s">
        <v>441</v>
      </c>
      <c r="G408" s="87" t="s">
        <v>40</v>
      </c>
      <c r="H408" s="83">
        <f>H409</f>
        <v>400</v>
      </c>
    </row>
    <row r="409" spans="1:8" ht="27" customHeight="1">
      <c r="A409" s="36"/>
      <c r="B409" s="36" t="s">
        <v>444</v>
      </c>
      <c r="C409" s="35">
        <v>992</v>
      </c>
      <c r="D409" s="86" t="s">
        <v>25</v>
      </c>
      <c r="E409" s="87" t="s">
        <v>11</v>
      </c>
      <c r="F409" s="87" t="s">
        <v>443</v>
      </c>
      <c r="G409" s="87" t="s">
        <v>40</v>
      </c>
      <c r="H409" s="83">
        <f>H410</f>
        <v>400</v>
      </c>
    </row>
    <row r="410" spans="1:8" ht="27" customHeight="1">
      <c r="A410" s="36"/>
      <c r="B410" s="36" t="s">
        <v>243</v>
      </c>
      <c r="C410" s="35">
        <v>992</v>
      </c>
      <c r="D410" s="86" t="s">
        <v>25</v>
      </c>
      <c r="E410" s="87" t="s">
        <v>11</v>
      </c>
      <c r="F410" s="87" t="s">
        <v>443</v>
      </c>
      <c r="G410" s="87" t="s">
        <v>95</v>
      </c>
      <c r="H410" s="83">
        <f>0+400</f>
        <v>400</v>
      </c>
    </row>
    <row r="411" spans="1:8" ht="13.5" customHeight="1">
      <c r="A411" s="36"/>
      <c r="B411" s="94" t="s">
        <v>27</v>
      </c>
      <c r="C411" s="95">
        <v>992</v>
      </c>
      <c r="D411" s="84" t="s">
        <v>25</v>
      </c>
      <c r="E411" s="85" t="s">
        <v>17</v>
      </c>
      <c r="F411" s="85" t="s">
        <v>128</v>
      </c>
      <c r="G411" s="85" t="s">
        <v>40</v>
      </c>
      <c r="H411" s="82">
        <f>H422+H412</f>
        <v>53037.700000000004</v>
      </c>
    </row>
    <row r="412" spans="1:8" ht="25.5" customHeight="1">
      <c r="A412" s="36"/>
      <c r="B412" s="124" t="s">
        <v>393</v>
      </c>
      <c r="C412" s="50">
        <v>992</v>
      </c>
      <c r="D412" s="111" t="s">
        <v>25</v>
      </c>
      <c r="E412" s="78" t="s">
        <v>17</v>
      </c>
      <c r="F412" s="78" t="s">
        <v>398</v>
      </c>
      <c r="G412" s="78" t="s">
        <v>40</v>
      </c>
      <c r="H412" s="66">
        <f>H413+H419</f>
        <v>50208.9</v>
      </c>
    </row>
    <row r="413" spans="1:8" ht="39" customHeight="1">
      <c r="A413" s="36"/>
      <c r="B413" s="124" t="s">
        <v>394</v>
      </c>
      <c r="C413" s="50">
        <v>992</v>
      </c>
      <c r="D413" s="111" t="s">
        <v>25</v>
      </c>
      <c r="E413" s="78" t="s">
        <v>17</v>
      </c>
      <c r="F413" s="78" t="s">
        <v>399</v>
      </c>
      <c r="G413" s="78" t="s">
        <v>40</v>
      </c>
      <c r="H413" s="66">
        <f>H414+H417</f>
        <v>1033.5999999999999</v>
      </c>
    </row>
    <row r="414" spans="1:8" ht="52.5" customHeight="1">
      <c r="A414" s="36"/>
      <c r="B414" s="124" t="s">
        <v>395</v>
      </c>
      <c r="C414" s="50">
        <v>992</v>
      </c>
      <c r="D414" s="111" t="s">
        <v>25</v>
      </c>
      <c r="E414" s="78" t="s">
        <v>17</v>
      </c>
      <c r="F414" s="78" t="s">
        <v>400</v>
      </c>
      <c r="G414" s="78" t="s">
        <v>40</v>
      </c>
      <c r="H414" s="66">
        <f>H415</f>
        <v>50</v>
      </c>
    </row>
    <row r="415" spans="1:8" ht="13.5" customHeight="1">
      <c r="A415" s="36"/>
      <c r="B415" s="124" t="s">
        <v>197</v>
      </c>
      <c r="C415" s="50">
        <v>992</v>
      </c>
      <c r="D415" s="111" t="s">
        <v>25</v>
      </c>
      <c r="E415" s="78" t="s">
        <v>17</v>
      </c>
      <c r="F415" s="78" t="s">
        <v>401</v>
      </c>
      <c r="G415" s="78" t="s">
        <v>40</v>
      </c>
      <c r="H415" s="66">
        <f>H416</f>
        <v>50</v>
      </c>
    </row>
    <row r="416" spans="1:8" ht="28.5" customHeight="1">
      <c r="A416" s="36"/>
      <c r="B416" s="124" t="s">
        <v>94</v>
      </c>
      <c r="C416" s="50">
        <v>992</v>
      </c>
      <c r="D416" s="111" t="s">
        <v>25</v>
      </c>
      <c r="E416" s="78" t="s">
        <v>17</v>
      </c>
      <c r="F416" s="78" t="s">
        <v>401</v>
      </c>
      <c r="G416" s="78" t="s">
        <v>95</v>
      </c>
      <c r="H416" s="66">
        <v>50</v>
      </c>
    </row>
    <row r="417" spans="1:8" ht="27.75" customHeight="1">
      <c r="A417" s="36"/>
      <c r="B417" s="124" t="s">
        <v>432</v>
      </c>
      <c r="C417" s="50">
        <v>992</v>
      </c>
      <c r="D417" s="111" t="s">
        <v>25</v>
      </c>
      <c r="E417" s="78" t="s">
        <v>17</v>
      </c>
      <c r="F417" s="78" t="s">
        <v>404</v>
      </c>
      <c r="G417" s="78" t="s">
        <v>40</v>
      </c>
      <c r="H417" s="66">
        <f>H418</f>
        <v>983.6</v>
      </c>
    </row>
    <row r="418" spans="1:8" ht="30.75" customHeight="1">
      <c r="A418" s="36"/>
      <c r="B418" s="124" t="s">
        <v>94</v>
      </c>
      <c r="C418" s="50">
        <v>992</v>
      </c>
      <c r="D418" s="111" t="s">
        <v>25</v>
      </c>
      <c r="E418" s="78" t="s">
        <v>17</v>
      </c>
      <c r="F418" s="78" t="s">
        <v>404</v>
      </c>
      <c r="G418" s="78" t="s">
        <v>95</v>
      </c>
      <c r="H418" s="66">
        <f>0+983.6</f>
        <v>983.6</v>
      </c>
    </row>
    <row r="419" spans="1:8" ht="28.5" customHeight="1">
      <c r="A419" s="36"/>
      <c r="B419" s="124" t="s">
        <v>396</v>
      </c>
      <c r="C419" s="50">
        <v>992</v>
      </c>
      <c r="D419" s="111" t="s">
        <v>25</v>
      </c>
      <c r="E419" s="78" t="s">
        <v>17</v>
      </c>
      <c r="F419" s="78" t="s">
        <v>402</v>
      </c>
      <c r="G419" s="78" t="s">
        <v>40</v>
      </c>
      <c r="H419" s="66">
        <f>H420</f>
        <v>49175.3</v>
      </c>
    </row>
    <row r="420" spans="1:8" ht="26.25" customHeight="1">
      <c r="A420" s="36"/>
      <c r="B420" s="124" t="s">
        <v>397</v>
      </c>
      <c r="C420" s="50">
        <v>992</v>
      </c>
      <c r="D420" s="111" t="s">
        <v>25</v>
      </c>
      <c r="E420" s="78" t="s">
        <v>17</v>
      </c>
      <c r="F420" s="78" t="s">
        <v>403</v>
      </c>
      <c r="G420" s="78" t="s">
        <v>40</v>
      </c>
      <c r="H420" s="66">
        <f>H421</f>
        <v>49175.3</v>
      </c>
    </row>
    <row r="421" spans="1:8" ht="31.5" customHeight="1">
      <c r="A421" s="36"/>
      <c r="B421" s="124" t="s">
        <v>94</v>
      </c>
      <c r="C421" s="50">
        <v>992</v>
      </c>
      <c r="D421" s="111" t="s">
        <v>25</v>
      </c>
      <c r="E421" s="78" t="s">
        <v>17</v>
      </c>
      <c r="F421" s="78" t="s">
        <v>403</v>
      </c>
      <c r="G421" s="78" t="s">
        <v>95</v>
      </c>
      <c r="H421" s="66">
        <f>50158.9-983.6</f>
        <v>49175.3</v>
      </c>
    </row>
    <row r="422" spans="1:8" ht="27" customHeight="1">
      <c r="A422" s="36"/>
      <c r="B422" s="36" t="s">
        <v>187</v>
      </c>
      <c r="C422" s="35">
        <v>992</v>
      </c>
      <c r="D422" s="86" t="s">
        <v>25</v>
      </c>
      <c r="E422" s="87" t="s">
        <v>17</v>
      </c>
      <c r="F422" s="35" t="s">
        <v>188</v>
      </c>
      <c r="G422" s="87" t="s">
        <v>40</v>
      </c>
      <c r="H422" s="83">
        <f>H423</f>
        <v>2828.7999999999997</v>
      </c>
    </row>
    <row r="423" spans="1:8" ht="14.25" customHeight="1">
      <c r="A423" s="36"/>
      <c r="B423" s="36" t="s">
        <v>259</v>
      </c>
      <c r="C423" s="35">
        <v>992</v>
      </c>
      <c r="D423" s="86" t="s">
        <v>25</v>
      </c>
      <c r="E423" s="87" t="s">
        <v>17</v>
      </c>
      <c r="F423" s="35" t="s">
        <v>189</v>
      </c>
      <c r="G423" s="87" t="s">
        <v>40</v>
      </c>
      <c r="H423" s="83">
        <f>SUM(H424,H431,H434,H437,H440)</f>
        <v>2828.7999999999997</v>
      </c>
    </row>
    <row r="424" spans="1:8" ht="14.25" customHeight="1">
      <c r="A424" s="36"/>
      <c r="B424" s="36" t="s">
        <v>260</v>
      </c>
      <c r="C424" s="35">
        <v>992</v>
      </c>
      <c r="D424" s="86" t="s">
        <v>25</v>
      </c>
      <c r="E424" s="87" t="s">
        <v>17</v>
      </c>
      <c r="F424" s="35" t="s">
        <v>190</v>
      </c>
      <c r="G424" s="87" t="s">
        <v>40</v>
      </c>
      <c r="H424" s="83">
        <f>H425+H427+H429</f>
        <v>883.1</v>
      </c>
    </row>
    <row r="425" spans="1:8" ht="14.25" customHeight="1">
      <c r="A425" s="36"/>
      <c r="B425" s="36" t="s">
        <v>191</v>
      </c>
      <c r="C425" s="35">
        <v>992</v>
      </c>
      <c r="D425" s="86" t="s">
        <v>25</v>
      </c>
      <c r="E425" s="87" t="s">
        <v>17</v>
      </c>
      <c r="F425" s="35" t="s">
        <v>192</v>
      </c>
      <c r="G425" s="87" t="s">
        <v>40</v>
      </c>
      <c r="H425" s="83">
        <f>H426</f>
        <v>557.1</v>
      </c>
    </row>
    <row r="426" spans="1:8" ht="26.25" customHeight="1">
      <c r="A426" s="36"/>
      <c r="B426" s="36" t="s">
        <v>94</v>
      </c>
      <c r="C426" s="35">
        <v>992</v>
      </c>
      <c r="D426" s="86" t="s">
        <v>25</v>
      </c>
      <c r="E426" s="87" t="s">
        <v>17</v>
      </c>
      <c r="F426" s="35" t="s">
        <v>192</v>
      </c>
      <c r="G426" s="87" t="s">
        <v>95</v>
      </c>
      <c r="H426" s="83">
        <f>550+7.1</f>
        <v>557.1</v>
      </c>
    </row>
    <row r="427" spans="1:8" ht="14.25" customHeight="1">
      <c r="A427" s="36"/>
      <c r="B427" s="36" t="s">
        <v>193</v>
      </c>
      <c r="C427" s="35">
        <v>992</v>
      </c>
      <c r="D427" s="86" t="s">
        <v>25</v>
      </c>
      <c r="E427" s="87" t="s">
        <v>17</v>
      </c>
      <c r="F427" s="35" t="s">
        <v>194</v>
      </c>
      <c r="G427" s="87" t="s">
        <v>40</v>
      </c>
      <c r="H427" s="83">
        <f>H428</f>
        <v>326</v>
      </c>
    </row>
    <row r="428" spans="1:8" ht="27" customHeight="1">
      <c r="A428" s="36"/>
      <c r="B428" s="36" t="s">
        <v>94</v>
      </c>
      <c r="C428" s="35">
        <v>992</v>
      </c>
      <c r="D428" s="86" t="s">
        <v>25</v>
      </c>
      <c r="E428" s="87" t="s">
        <v>17</v>
      </c>
      <c r="F428" s="35" t="s">
        <v>194</v>
      </c>
      <c r="G428" s="87" t="s">
        <v>95</v>
      </c>
      <c r="H428" s="83">
        <v>326</v>
      </c>
    </row>
    <row r="429" spans="1:8" ht="14.25" hidden="1" customHeight="1">
      <c r="A429" s="36"/>
      <c r="B429" s="36" t="s">
        <v>359</v>
      </c>
      <c r="C429" s="35">
        <v>992</v>
      </c>
      <c r="D429" s="86" t="s">
        <v>25</v>
      </c>
      <c r="E429" s="87" t="s">
        <v>17</v>
      </c>
      <c r="F429" s="35" t="s">
        <v>358</v>
      </c>
      <c r="G429" s="87" t="s">
        <v>40</v>
      </c>
      <c r="H429" s="83">
        <f>H430</f>
        <v>0</v>
      </c>
    </row>
    <row r="430" spans="1:8" ht="27" hidden="1" customHeight="1">
      <c r="A430" s="36"/>
      <c r="B430" s="36" t="s">
        <v>94</v>
      </c>
      <c r="C430" s="35">
        <v>992</v>
      </c>
      <c r="D430" s="86" t="s">
        <v>25</v>
      </c>
      <c r="E430" s="87" t="s">
        <v>17</v>
      </c>
      <c r="F430" s="35" t="s">
        <v>358</v>
      </c>
      <c r="G430" s="87" t="s">
        <v>40</v>
      </c>
      <c r="H430" s="83">
        <v>0</v>
      </c>
    </row>
    <row r="431" spans="1:8" ht="13.5" customHeight="1">
      <c r="A431" s="36"/>
      <c r="B431" s="36" t="s">
        <v>195</v>
      </c>
      <c r="C431" s="35">
        <v>992</v>
      </c>
      <c r="D431" s="86" t="s">
        <v>25</v>
      </c>
      <c r="E431" s="87" t="s">
        <v>17</v>
      </c>
      <c r="F431" s="35" t="s">
        <v>196</v>
      </c>
      <c r="G431" s="87" t="s">
        <v>40</v>
      </c>
      <c r="H431" s="83">
        <f>H432</f>
        <v>1333.6</v>
      </c>
    </row>
    <row r="432" spans="1:8" ht="13.5" customHeight="1">
      <c r="A432" s="36"/>
      <c r="B432" s="36" t="s">
        <v>197</v>
      </c>
      <c r="C432" s="35">
        <v>992</v>
      </c>
      <c r="D432" s="86" t="s">
        <v>25</v>
      </c>
      <c r="E432" s="87" t="s">
        <v>17</v>
      </c>
      <c r="F432" s="35" t="s">
        <v>198</v>
      </c>
      <c r="G432" s="87" t="s">
        <v>40</v>
      </c>
      <c r="H432" s="83">
        <f>H433</f>
        <v>1333.6</v>
      </c>
    </row>
    <row r="433" spans="1:9" ht="26.25" customHeight="1">
      <c r="A433" s="36"/>
      <c r="B433" s="36" t="s">
        <v>94</v>
      </c>
      <c r="C433" s="35">
        <v>992</v>
      </c>
      <c r="D433" s="86" t="s">
        <v>25</v>
      </c>
      <c r="E433" s="87" t="s">
        <v>17</v>
      </c>
      <c r="F433" s="35" t="s">
        <v>198</v>
      </c>
      <c r="G433" s="87" t="s">
        <v>95</v>
      </c>
      <c r="H433" s="83">
        <f>200+1133.6</f>
        <v>1333.6</v>
      </c>
    </row>
    <row r="434" spans="1:9" s="15" customFormat="1" ht="26.25" customHeight="1">
      <c r="A434" s="36"/>
      <c r="B434" s="36" t="s">
        <v>199</v>
      </c>
      <c r="C434" s="35">
        <v>992</v>
      </c>
      <c r="D434" s="86" t="s">
        <v>25</v>
      </c>
      <c r="E434" s="87" t="s">
        <v>17</v>
      </c>
      <c r="F434" s="35" t="s">
        <v>200</v>
      </c>
      <c r="G434" s="87" t="s">
        <v>40</v>
      </c>
      <c r="H434" s="83">
        <f>H435</f>
        <v>107.1</v>
      </c>
      <c r="I434" s="14"/>
    </row>
    <row r="435" spans="1:9" ht="13.5" customHeight="1">
      <c r="A435" s="36"/>
      <c r="B435" s="36" t="s">
        <v>201</v>
      </c>
      <c r="C435" s="35">
        <v>992</v>
      </c>
      <c r="D435" s="86" t="s">
        <v>25</v>
      </c>
      <c r="E435" s="87" t="s">
        <v>17</v>
      </c>
      <c r="F435" s="35" t="s">
        <v>202</v>
      </c>
      <c r="G435" s="87" t="s">
        <v>40</v>
      </c>
      <c r="H435" s="83">
        <f>H436</f>
        <v>107.1</v>
      </c>
    </row>
    <row r="436" spans="1:9" ht="26.25" customHeight="1">
      <c r="A436" s="36"/>
      <c r="B436" s="36" t="s">
        <v>94</v>
      </c>
      <c r="C436" s="35">
        <v>992</v>
      </c>
      <c r="D436" s="86" t="s">
        <v>25</v>
      </c>
      <c r="E436" s="87" t="s">
        <v>17</v>
      </c>
      <c r="F436" s="35" t="s">
        <v>202</v>
      </c>
      <c r="G436" s="87" t="s">
        <v>95</v>
      </c>
      <c r="H436" s="83">
        <f>100+7.1</f>
        <v>107.1</v>
      </c>
    </row>
    <row r="437" spans="1:9" ht="26.25" customHeight="1">
      <c r="A437" s="36"/>
      <c r="B437" s="36" t="s">
        <v>261</v>
      </c>
      <c r="C437" s="35">
        <v>992</v>
      </c>
      <c r="D437" s="86" t="s">
        <v>25</v>
      </c>
      <c r="E437" s="87" t="s">
        <v>17</v>
      </c>
      <c r="F437" s="35" t="s">
        <v>203</v>
      </c>
      <c r="G437" s="87" t="s">
        <v>40</v>
      </c>
      <c r="H437" s="83">
        <f>H438</f>
        <v>85</v>
      </c>
    </row>
    <row r="438" spans="1:9" ht="14.25" customHeight="1">
      <c r="A438" s="36"/>
      <c r="B438" s="36" t="s">
        <v>204</v>
      </c>
      <c r="C438" s="35">
        <v>992</v>
      </c>
      <c r="D438" s="86" t="s">
        <v>25</v>
      </c>
      <c r="E438" s="87" t="s">
        <v>17</v>
      </c>
      <c r="F438" s="35" t="s">
        <v>205</v>
      </c>
      <c r="G438" s="87" t="s">
        <v>40</v>
      </c>
      <c r="H438" s="83">
        <f>H439</f>
        <v>85</v>
      </c>
    </row>
    <row r="439" spans="1:9" ht="26.25" customHeight="1">
      <c r="A439" s="36"/>
      <c r="B439" s="36" t="s">
        <v>94</v>
      </c>
      <c r="C439" s="35">
        <v>992</v>
      </c>
      <c r="D439" s="86" t="s">
        <v>25</v>
      </c>
      <c r="E439" s="87" t="s">
        <v>17</v>
      </c>
      <c r="F439" s="35" t="s">
        <v>205</v>
      </c>
      <c r="G439" s="87" t="s">
        <v>95</v>
      </c>
      <c r="H439" s="83">
        <v>85</v>
      </c>
    </row>
    <row r="440" spans="1:9" ht="14.25" customHeight="1">
      <c r="A440" s="36"/>
      <c r="B440" s="36" t="s">
        <v>334</v>
      </c>
      <c r="C440" s="35">
        <v>992</v>
      </c>
      <c r="D440" s="86" t="s">
        <v>25</v>
      </c>
      <c r="E440" s="87" t="s">
        <v>17</v>
      </c>
      <c r="F440" s="35" t="s">
        <v>335</v>
      </c>
      <c r="G440" s="87" t="s">
        <v>40</v>
      </c>
      <c r="H440" s="83">
        <f>H441</f>
        <v>420</v>
      </c>
    </row>
    <row r="441" spans="1:9" ht="39.75" customHeight="1">
      <c r="A441" s="36"/>
      <c r="B441" s="36" t="s">
        <v>333</v>
      </c>
      <c r="C441" s="35">
        <v>992</v>
      </c>
      <c r="D441" s="86" t="s">
        <v>25</v>
      </c>
      <c r="E441" s="87" t="s">
        <v>17</v>
      </c>
      <c r="F441" s="35" t="s">
        <v>332</v>
      </c>
      <c r="G441" s="87" t="s">
        <v>40</v>
      </c>
      <c r="H441" s="83">
        <f>H442</f>
        <v>420</v>
      </c>
    </row>
    <row r="442" spans="1:9" ht="26.25" customHeight="1">
      <c r="A442" s="36"/>
      <c r="B442" s="36" t="s">
        <v>94</v>
      </c>
      <c r="C442" s="35">
        <v>992</v>
      </c>
      <c r="D442" s="86" t="s">
        <v>25</v>
      </c>
      <c r="E442" s="87" t="s">
        <v>17</v>
      </c>
      <c r="F442" s="35" t="s">
        <v>332</v>
      </c>
      <c r="G442" s="87" t="s">
        <v>95</v>
      </c>
      <c r="H442" s="83">
        <v>420</v>
      </c>
    </row>
    <row r="443" spans="1:9" ht="15" customHeight="1">
      <c r="A443" s="94" t="s">
        <v>31</v>
      </c>
      <c r="B443" s="94" t="s">
        <v>122</v>
      </c>
      <c r="C443" s="95">
        <v>992</v>
      </c>
      <c r="D443" s="84" t="s">
        <v>29</v>
      </c>
      <c r="E443" s="85" t="s">
        <v>10</v>
      </c>
      <c r="F443" s="85" t="s">
        <v>128</v>
      </c>
      <c r="G443" s="85" t="s">
        <v>40</v>
      </c>
      <c r="H443" s="82">
        <f>H444</f>
        <v>15143.900000000001</v>
      </c>
    </row>
    <row r="444" spans="1:9" ht="15" customHeight="1">
      <c r="A444" s="36"/>
      <c r="B444" s="94" t="s">
        <v>30</v>
      </c>
      <c r="C444" s="95">
        <v>992</v>
      </c>
      <c r="D444" s="84" t="s">
        <v>29</v>
      </c>
      <c r="E444" s="85" t="s">
        <v>9</v>
      </c>
      <c r="F444" s="85" t="s">
        <v>128</v>
      </c>
      <c r="G444" s="85" t="s">
        <v>40</v>
      </c>
      <c r="H444" s="82">
        <f>H445+H462</f>
        <v>15143.900000000001</v>
      </c>
    </row>
    <row r="445" spans="1:9" ht="27" customHeight="1">
      <c r="A445" s="36"/>
      <c r="B445" s="36" t="s">
        <v>206</v>
      </c>
      <c r="C445" s="35">
        <v>992</v>
      </c>
      <c r="D445" s="86" t="s">
        <v>29</v>
      </c>
      <c r="E445" s="87" t="s">
        <v>9</v>
      </c>
      <c r="F445" s="87" t="s">
        <v>207</v>
      </c>
      <c r="G445" s="87" t="s">
        <v>40</v>
      </c>
      <c r="H445" s="83">
        <f>H446+H466</f>
        <v>15083.900000000001</v>
      </c>
    </row>
    <row r="446" spans="1:9" ht="27" customHeight="1">
      <c r="A446" s="36"/>
      <c r="B446" s="36" t="s">
        <v>208</v>
      </c>
      <c r="C446" s="35">
        <v>992</v>
      </c>
      <c r="D446" s="86" t="s">
        <v>29</v>
      </c>
      <c r="E446" s="87" t="s">
        <v>9</v>
      </c>
      <c r="F446" s="87" t="s">
        <v>209</v>
      </c>
      <c r="G446" s="87" t="s">
        <v>40</v>
      </c>
      <c r="H446" s="83">
        <f>H447+H456+H459</f>
        <v>15053.900000000001</v>
      </c>
    </row>
    <row r="447" spans="1:9" ht="39" customHeight="1">
      <c r="A447" s="36"/>
      <c r="B447" s="36" t="s">
        <v>210</v>
      </c>
      <c r="C447" s="35">
        <v>992</v>
      </c>
      <c r="D447" s="86" t="s">
        <v>29</v>
      </c>
      <c r="E447" s="87" t="s">
        <v>9</v>
      </c>
      <c r="F447" s="87" t="s">
        <v>211</v>
      </c>
      <c r="G447" s="87" t="s">
        <v>40</v>
      </c>
      <c r="H447" s="83">
        <f>H448+H452+H454</f>
        <v>12613.6</v>
      </c>
    </row>
    <row r="448" spans="1:9" s="15" customFormat="1" ht="27" customHeight="1">
      <c r="A448" s="36"/>
      <c r="B448" s="36" t="s">
        <v>103</v>
      </c>
      <c r="C448" s="35">
        <v>992</v>
      </c>
      <c r="D448" s="86" t="s">
        <v>29</v>
      </c>
      <c r="E448" s="87" t="s">
        <v>9</v>
      </c>
      <c r="F448" s="87" t="s">
        <v>212</v>
      </c>
      <c r="G448" s="87" t="s">
        <v>40</v>
      </c>
      <c r="H448" s="83">
        <f>SUM(H449:H451)</f>
        <v>10928.2</v>
      </c>
      <c r="I448" s="14"/>
    </row>
    <row r="449" spans="1:8" ht="52.5" customHeight="1">
      <c r="A449" s="36"/>
      <c r="B449" s="36" t="s">
        <v>116</v>
      </c>
      <c r="C449" s="35">
        <v>992</v>
      </c>
      <c r="D449" s="86" t="s">
        <v>29</v>
      </c>
      <c r="E449" s="87" t="s">
        <v>9</v>
      </c>
      <c r="F449" s="87" t="s">
        <v>212</v>
      </c>
      <c r="G449" s="87" t="s">
        <v>93</v>
      </c>
      <c r="H449" s="83">
        <v>8600.7000000000007</v>
      </c>
    </row>
    <row r="450" spans="1:8" ht="27" customHeight="1">
      <c r="A450" s="36"/>
      <c r="B450" s="36" t="s">
        <v>243</v>
      </c>
      <c r="C450" s="35">
        <v>992</v>
      </c>
      <c r="D450" s="86" t="s">
        <v>29</v>
      </c>
      <c r="E450" s="87" t="s">
        <v>9</v>
      </c>
      <c r="F450" s="87" t="s">
        <v>212</v>
      </c>
      <c r="G450" s="87" t="s">
        <v>95</v>
      </c>
      <c r="H450" s="83">
        <f>1324.1+892.4+42.8+2.9+38.3</f>
        <v>2300.5000000000005</v>
      </c>
    </row>
    <row r="451" spans="1:8" ht="13.5" customHeight="1">
      <c r="A451" s="36"/>
      <c r="B451" s="36" t="s">
        <v>96</v>
      </c>
      <c r="C451" s="35">
        <v>992</v>
      </c>
      <c r="D451" s="86" t="s">
        <v>29</v>
      </c>
      <c r="E451" s="87" t="s">
        <v>9</v>
      </c>
      <c r="F451" s="87" t="s">
        <v>212</v>
      </c>
      <c r="G451" s="87" t="s">
        <v>97</v>
      </c>
      <c r="H451" s="83">
        <v>27</v>
      </c>
    </row>
    <row r="452" spans="1:8" ht="54" hidden="1" customHeight="1">
      <c r="A452" s="36"/>
      <c r="B452" s="36" t="s">
        <v>350</v>
      </c>
      <c r="C452" s="35">
        <v>992</v>
      </c>
      <c r="D452" s="86" t="s">
        <v>29</v>
      </c>
      <c r="E452" s="87" t="s">
        <v>9</v>
      </c>
      <c r="F452" s="87" t="s">
        <v>356</v>
      </c>
      <c r="G452" s="87" t="s">
        <v>40</v>
      </c>
      <c r="H452" s="83">
        <f>H453</f>
        <v>0</v>
      </c>
    </row>
    <row r="453" spans="1:8" ht="27" hidden="1" customHeight="1">
      <c r="A453" s="36"/>
      <c r="B453" s="36" t="s">
        <v>243</v>
      </c>
      <c r="C453" s="35">
        <v>992</v>
      </c>
      <c r="D453" s="86" t="s">
        <v>29</v>
      </c>
      <c r="E453" s="87" t="s">
        <v>9</v>
      </c>
      <c r="F453" s="87" t="s">
        <v>356</v>
      </c>
      <c r="G453" s="87" t="s">
        <v>95</v>
      </c>
      <c r="H453" s="83">
        <v>0</v>
      </c>
    </row>
    <row r="454" spans="1:8" ht="38.25" customHeight="1">
      <c r="A454" s="36"/>
      <c r="B454" s="36" t="s">
        <v>436</v>
      </c>
      <c r="C454" s="35">
        <v>992</v>
      </c>
      <c r="D454" s="86" t="s">
        <v>29</v>
      </c>
      <c r="E454" s="87" t="s">
        <v>9</v>
      </c>
      <c r="F454" s="87" t="s">
        <v>405</v>
      </c>
      <c r="G454" s="87" t="s">
        <v>40</v>
      </c>
      <c r="H454" s="83">
        <f>H455</f>
        <v>1685.4</v>
      </c>
    </row>
    <row r="455" spans="1:8" ht="26.25" customHeight="1">
      <c r="A455" s="36"/>
      <c r="B455" s="36" t="s">
        <v>243</v>
      </c>
      <c r="C455" s="35">
        <v>992</v>
      </c>
      <c r="D455" s="86" t="s">
        <v>29</v>
      </c>
      <c r="E455" s="87" t="s">
        <v>9</v>
      </c>
      <c r="F455" s="87" t="s">
        <v>405</v>
      </c>
      <c r="G455" s="87" t="s">
        <v>95</v>
      </c>
      <c r="H455" s="83">
        <f>1596+89.4</f>
        <v>1685.4</v>
      </c>
    </row>
    <row r="456" spans="1:8" ht="26.25" customHeight="1">
      <c r="A456" s="36"/>
      <c r="B456" s="36" t="s">
        <v>213</v>
      </c>
      <c r="C456" s="35">
        <v>992</v>
      </c>
      <c r="D456" s="86" t="s">
        <v>29</v>
      </c>
      <c r="E456" s="87" t="s">
        <v>9</v>
      </c>
      <c r="F456" s="112" t="s">
        <v>214</v>
      </c>
      <c r="G456" s="87" t="s">
        <v>40</v>
      </c>
      <c r="H456" s="83">
        <f>H457</f>
        <v>40</v>
      </c>
    </row>
    <row r="457" spans="1:8" ht="26.25" customHeight="1">
      <c r="A457" s="36"/>
      <c r="B457" s="36" t="s">
        <v>109</v>
      </c>
      <c r="C457" s="35">
        <v>992</v>
      </c>
      <c r="D457" s="86" t="s">
        <v>29</v>
      </c>
      <c r="E457" s="87" t="s">
        <v>9</v>
      </c>
      <c r="F457" s="112" t="s">
        <v>215</v>
      </c>
      <c r="G457" s="87" t="s">
        <v>40</v>
      </c>
      <c r="H457" s="83">
        <f>H458</f>
        <v>40</v>
      </c>
    </row>
    <row r="458" spans="1:8" ht="26.25" customHeight="1">
      <c r="A458" s="36"/>
      <c r="B458" s="36" t="s">
        <v>243</v>
      </c>
      <c r="C458" s="35">
        <v>992</v>
      </c>
      <c r="D458" s="86" t="s">
        <v>29</v>
      </c>
      <c r="E458" s="87" t="s">
        <v>9</v>
      </c>
      <c r="F458" s="112" t="s">
        <v>215</v>
      </c>
      <c r="G458" s="87" t="s">
        <v>95</v>
      </c>
      <c r="H458" s="83">
        <v>40</v>
      </c>
    </row>
    <row r="459" spans="1:8" ht="13.5" customHeight="1">
      <c r="A459" s="36"/>
      <c r="B459" s="37" t="s">
        <v>123</v>
      </c>
      <c r="C459" s="35">
        <v>992</v>
      </c>
      <c r="D459" s="86" t="s">
        <v>29</v>
      </c>
      <c r="E459" s="87" t="s">
        <v>9</v>
      </c>
      <c r="F459" s="112" t="s">
        <v>216</v>
      </c>
      <c r="G459" s="113" t="s">
        <v>40</v>
      </c>
      <c r="H459" s="59">
        <f>H460</f>
        <v>2400.3000000000002</v>
      </c>
    </row>
    <row r="460" spans="1:8" ht="63.75" customHeight="1">
      <c r="A460" s="36"/>
      <c r="B460" s="37" t="s">
        <v>217</v>
      </c>
      <c r="C460" s="35">
        <v>992</v>
      </c>
      <c r="D460" s="86" t="s">
        <v>29</v>
      </c>
      <c r="E460" s="87" t="s">
        <v>9</v>
      </c>
      <c r="F460" s="112" t="s">
        <v>218</v>
      </c>
      <c r="G460" s="113" t="s">
        <v>40</v>
      </c>
      <c r="H460" s="59">
        <f>H461</f>
        <v>2400.3000000000002</v>
      </c>
    </row>
    <row r="461" spans="1:8" ht="14.25" customHeight="1">
      <c r="A461" s="36"/>
      <c r="B461" s="36" t="s">
        <v>100</v>
      </c>
      <c r="C461" s="35">
        <v>992</v>
      </c>
      <c r="D461" s="86" t="s">
        <v>29</v>
      </c>
      <c r="E461" s="87" t="s">
        <v>9</v>
      </c>
      <c r="F461" s="112" t="s">
        <v>218</v>
      </c>
      <c r="G461" s="113" t="s">
        <v>101</v>
      </c>
      <c r="H461" s="59">
        <v>2400.3000000000002</v>
      </c>
    </row>
    <row r="462" spans="1:8" ht="27" customHeight="1">
      <c r="A462" s="36"/>
      <c r="B462" s="37" t="s">
        <v>308</v>
      </c>
      <c r="C462" s="35">
        <v>992</v>
      </c>
      <c r="D462" s="87" t="s">
        <v>29</v>
      </c>
      <c r="E462" s="87" t="s">
        <v>9</v>
      </c>
      <c r="F462" s="112" t="s">
        <v>309</v>
      </c>
      <c r="G462" s="113" t="s">
        <v>40</v>
      </c>
      <c r="H462" s="59">
        <f>H463</f>
        <v>60</v>
      </c>
    </row>
    <row r="463" spans="1:8" ht="14.25" customHeight="1">
      <c r="A463" s="36"/>
      <c r="B463" s="37" t="s">
        <v>306</v>
      </c>
      <c r="C463" s="35">
        <v>992</v>
      </c>
      <c r="D463" s="87" t="s">
        <v>29</v>
      </c>
      <c r="E463" s="87" t="s">
        <v>9</v>
      </c>
      <c r="F463" s="112" t="s">
        <v>310</v>
      </c>
      <c r="G463" s="113" t="s">
        <v>40</v>
      </c>
      <c r="H463" s="59">
        <f>H464</f>
        <v>60</v>
      </c>
    </row>
    <row r="464" spans="1:8" ht="27" customHeight="1">
      <c r="A464" s="36"/>
      <c r="B464" s="37" t="s">
        <v>307</v>
      </c>
      <c r="C464" s="35">
        <v>992</v>
      </c>
      <c r="D464" s="87" t="s">
        <v>29</v>
      </c>
      <c r="E464" s="87" t="s">
        <v>9</v>
      </c>
      <c r="F464" s="112" t="s">
        <v>311</v>
      </c>
      <c r="G464" s="113" t="s">
        <v>40</v>
      </c>
      <c r="H464" s="59">
        <f>H465</f>
        <v>60</v>
      </c>
    </row>
    <row r="465" spans="1:9" ht="52.5" customHeight="1">
      <c r="A465" s="36"/>
      <c r="B465" s="37" t="s">
        <v>116</v>
      </c>
      <c r="C465" s="35">
        <v>992</v>
      </c>
      <c r="D465" s="87" t="s">
        <v>29</v>
      </c>
      <c r="E465" s="87" t="s">
        <v>9</v>
      </c>
      <c r="F465" s="112" t="s">
        <v>311</v>
      </c>
      <c r="G465" s="113" t="s">
        <v>93</v>
      </c>
      <c r="H465" s="59">
        <v>60</v>
      </c>
    </row>
    <row r="466" spans="1:9" ht="27" customHeight="1">
      <c r="A466" s="36"/>
      <c r="B466" s="37" t="s">
        <v>373</v>
      </c>
      <c r="C466" s="35">
        <v>992</v>
      </c>
      <c r="D466" s="87" t="s">
        <v>29</v>
      </c>
      <c r="E466" s="87" t="s">
        <v>9</v>
      </c>
      <c r="F466" s="112" t="s">
        <v>378</v>
      </c>
      <c r="G466" s="113" t="s">
        <v>40</v>
      </c>
      <c r="H466" s="59">
        <f>H467</f>
        <v>30</v>
      </c>
    </row>
    <row r="467" spans="1:9" ht="80.25" customHeight="1">
      <c r="A467" s="36"/>
      <c r="B467" s="125" t="s">
        <v>374</v>
      </c>
      <c r="C467" s="35">
        <v>992</v>
      </c>
      <c r="D467" s="87" t="s">
        <v>29</v>
      </c>
      <c r="E467" s="87" t="s">
        <v>9</v>
      </c>
      <c r="F467" s="112" t="s">
        <v>379</v>
      </c>
      <c r="G467" s="113" t="s">
        <v>40</v>
      </c>
      <c r="H467" s="59">
        <f>H468</f>
        <v>30</v>
      </c>
    </row>
    <row r="468" spans="1:9" ht="27" customHeight="1">
      <c r="A468" s="36"/>
      <c r="B468" s="37" t="s">
        <v>375</v>
      </c>
      <c r="C468" s="35">
        <v>992</v>
      </c>
      <c r="D468" s="87" t="s">
        <v>29</v>
      </c>
      <c r="E468" s="87" t="s">
        <v>9</v>
      </c>
      <c r="F468" s="112" t="s">
        <v>377</v>
      </c>
      <c r="G468" s="113" t="s">
        <v>40</v>
      </c>
      <c r="H468" s="59">
        <f>H469</f>
        <v>30</v>
      </c>
    </row>
    <row r="469" spans="1:9" ht="29.25" customHeight="1">
      <c r="A469" s="36"/>
      <c r="B469" s="37" t="s">
        <v>376</v>
      </c>
      <c r="C469" s="35">
        <v>992</v>
      </c>
      <c r="D469" s="87" t="s">
        <v>29</v>
      </c>
      <c r="E469" s="87" t="s">
        <v>9</v>
      </c>
      <c r="F469" s="112" t="s">
        <v>377</v>
      </c>
      <c r="G469" s="113" t="s">
        <v>95</v>
      </c>
      <c r="H469" s="59">
        <f>0+30</f>
        <v>30</v>
      </c>
    </row>
    <row r="470" spans="1:9" ht="40.5" customHeight="1">
      <c r="A470" s="36"/>
      <c r="B470" s="126" t="s">
        <v>219</v>
      </c>
      <c r="C470" s="63">
        <v>992</v>
      </c>
      <c r="D470" s="62">
        <v>10</v>
      </c>
      <c r="E470" s="24" t="s">
        <v>9</v>
      </c>
      <c r="F470" s="127" t="s">
        <v>220</v>
      </c>
      <c r="G470" s="128" t="s">
        <v>40</v>
      </c>
      <c r="H470" s="67">
        <f>H471</f>
        <v>626.4</v>
      </c>
      <c r="I470" s="2"/>
    </row>
    <row r="471" spans="1:9" ht="40.5" customHeight="1">
      <c r="A471" s="36"/>
      <c r="B471" s="114" t="s">
        <v>221</v>
      </c>
      <c r="C471" s="35">
        <v>992</v>
      </c>
      <c r="D471" s="64">
        <v>10</v>
      </c>
      <c r="E471" s="87" t="s">
        <v>9</v>
      </c>
      <c r="F471" s="37" t="s">
        <v>222</v>
      </c>
      <c r="G471" s="40" t="s">
        <v>40</v>
      </c>
      <c r="H471" s="83">
        <f>H472</f>
        <v>626.4</v>
      </c>
    </row>
    <row r="472" spans="1:9" ht="12.75" customHeight="1">
      <c r="A472" s="36"/>
      <c r="B472" s="36" t="s">
        <v>104</v>
      </c>
      <c r="C472" s="35">
        <v>992</v>
      </c>
      <c r="D472" s="64">
        <v>10</v>
      </c>
      <c r="E472" s="87" t="s">
        <v>9</v>
      </c>
      <c r="F472" s="37" t="s">
        <v>222</v>
      </c>
      <c r="G472" s="40" t="s">
        <v>105</v>
      </c>
      <c r="H472" s="83">
        <v>626.4</v>
      </c>
    </row>
    <row r="473" spans="1:9" ht="12.75" customHeight="1">
      <c r="A473" s="94"/>
      <c r="B473" s="94" t="s">
        <v>35</v>
      </c>
      <c r="C473" s="95">
        <v>992</v>
      </c>
      <c r="D473" s="115">
        <v>10</v>
      </c>
      <c r="E473" s="85" t="s">
        <v>17</v>
      </c>
      <c r="F473" s="41" t="s">
        <v>128</v>
      </c>
      <c r="G473" s="85" t="s">
        <v>40</v>
      </c>
      <c r="H473" s="82">
        <f>H476</f>
        <v>28</v>
      </c>
    </row>
    <row r="474" spans="1:9" ht="27" customHeight="1">
      <c r="A474" s="36"/>
      <c r="B474" s="36" t="s">
        <v>145</v>
      </c>
      <c r="C474" s="35">
        <v>992</v>
      </c>
      <c r="D474" s="116">
        <v>10</v>
      </c>
      <c r="E474" s="117" t="s">
        <v>17</v>
      </c>
      <c r="F474" s="118" t="s">
        <v>146</v>
      </c>
      <c r="G474" s="117" t="s">
        <v>40</v>
      </c>
      <c r="H474" s="83">
        <f>H475</f>
        <v>28</v>
      </c>
    </row>
    <row r="475" spans="1:9" ht="14.25" customHeight="1">
      <c r="A475" s="36"/>
      <c r="B475" s="36" t="s">
        <v>119</v>
      </c>
      <c r="C475" s="35">
        <v>992</v>
      </c>
      <c r="D475" s="116">
        <v>10</v>
      </c>
      <c r="E475" s="117" t="s">
        <v>17</v>
      </c>
      <c r="F475" s="118" t="s">
        <v>147</v>
      </c>
      <c r="G475" s="117" t="s">
        <v>40</v>
      </c>
      <c r="H475" s="83">
        <f>H476</f>
        <v>28</v>
      </c>
    </row>
    <row r="476" spans="1:9" ht="26.25" customHeight="1">
      <c r="A476" s="36"/>
      <c r="B476" s="36" t="s">
        <v>148</v>
      </c>
      <c r="C476" s="35">
        <v>992</v>
      </c>
      <c r="D476" s="116">
        <v>10</v>
      </c>
      <c r="E476" s="117" t="s">
        <v>17</v>
      </c>
      <c r="F476" s="118" t="s">
        <v>149</v>
      </c>
      <c r="G476" s="117" t="s">
        <v>40</v>
      </c>
      <c r="H476" s="83">
        <f>H477</f>
        <v>28</v>
      </c>
    </row>
    <row r="477" spans="1:9" ht="27" customHeight="1">
      <c r="A477" s="36"/>
      <c r="B477" s="36" t="s">
        <v>351</v>
      </c>
      <c r="C477" s="35">
        <v>992</v>
      </c>
      <c r="D477" s="116">
        <v>10</v>
      </c>
      <c r="E477" s="117" t="s">
        <v>17</v>
      </c>
      <c r="F477" s="118" t="s">
        <v>223</v>
      </c>
      <c r="G477" s="117" t="s">
        <v>40</v>
      </c>
      <c r="H477" s="83">
        <f>H478</f>
        <v>28</v>
      </c>
    </row>
    <row r="478" spans="1:9" ht="12.75" customHeight="1">
      <c r="A478" s="36"/>
      <c r="B478" s="36" t="s">
        <v>104</v>
      </c>
      <c r="C478" s="35">
        <v>992</v>
      </c>
      <c r="D478" s="119">
        <v>10</v>
      </c>
      <c r="E478" s="120" t="s">
        <v>17</v>
      </c>
      <c r="F478" s="118" t="s">
        <v>223</v>
      </c>
      <c r="G478" s="120" t="s">
        <v>105</v>
      </c>
      <c r="H478" s="90">
        <v>28</v>
      </c>
    </row>
    <row r="479" spans="1:9" ht="12.75" customHeight="1">
      <c r="A479" s="94" t="s">
        <v>91</v>
      </c>
      <c r="B479" s="94" t="s">
        <v>48</v>
      </c>
      <c r="C479" s="95">
        <v>992</v>
      </c>
      <c r="D479" s="84" t="s">
        <v>43</v>
      </c>
      <c r="E479" s="85" t="s">
        <v>10</v>
      </c>
      <c r="F479" s="41" t="s">
        <v>128</v>
      </c>
      <c r="G479" s="85" t="s">
        <v>40</v>
      </c>
      <c r="H479" s="82">
        <f t="shared" ref="H479:H484" si="1">H480</f>
        <v>93.5</v>
      </c>
    </row>
    <row r="480" spans="1:9" ht="12.75" customHeight="1">
      <c r="A480" s="94"/>
      <c r="B480" s="81" t="s">
        <v>49</v>
      </c>
      <c r="C480" s="95">
        <v>992</v>
      </c>
      <c r="D480" s="84" t="s">
        <v>43</v>
      </c>
      <c r="E480" s="85" t="s">
        <v>9</v>
      </c>
      <c r="F480" s="41" t="s">
        <v>128</v>
      </c>
      <c r="G480" s="85" t="s">
        <v>40</v>
      </c>
      <c r="H480" s="82">
        <f t="shared" si="1"/>
        <v>93.5</v>
      </c>
    </row>
    <row r="481" spans="1:9" ht="27" customHeight="1">
      <c r="A481" s="94"/>
      <c r="B481" s="37" t="s">
        <v>224</v>
      </c>
      <c r="C481" s="35">
        <v>992</v>
      </c>
      <c r="D481" s="86" t="s">
        <v>43</v>
      </c>
      <c r="E481" s="87" t="s">
        <v>9</v>
      </c>
      <c r="F481" s="87" t="s">
        <v>225</v>
      </c>
      <c r="G481" s="87" t="s">
        <v>40</v>
      </c>
      <c r="H481" s="83">
        <f t="shared" si="1"/>
        <v>93.5</v>
      </c>
    </row>
    <row r="482" spans="1:9" ht="27" customHeight="1">
      <c r="A482" s="94"/>
      <c r="B482" s="37" t="s">
        <v>226</v>
      </c>
      <c r="C482" s="35">
        <v>992</v>
      </c>
      <c r="D482" s="86" t="s">
        <v>43</v>
      </c>
      <c r="E482" s="87" t="s">
        <v>9</v>
      </c>
      <c r="F482" s="87" t="s">
        <v>227</v>
      </c>
      <c r="G482" s="87" t="s">
        <v>40</v>
      </c>
      <c r="H482" s="83">
        <f t="shared" si="1"/>
        <v>93.5</v>
      </c>
    </row>
    <row r="483" spans="1:9" ht="39" customHeight="1">
      <c r="A483" s="94"/>
      <c r="B483" s="37" t="s">
        <v>228</v>
      </c>
      <c r="C483" s="35">
        <v>992</v>
      </c>
      <c r="D483" s="86" t="s">
        <v>43</v>
      </c>
      <c r="E483" s="87" t="s">
        <v>9</v>
      </c>
      <c r="F483" s="87" t="s">
        <v>229</v>
      </c>
      <c r="G483" s="87" t="s">
        <v>40</v>
      </c>
      <c r="H483" s="83">
        <f t="shared" si="1"/>
        <v>93.5</v>
      </c>
    </row>
    <row r="484" spans="1:9" ht="14.25" customHeight="1">
      <c r="A484" s="94"/>
      <c r="B484" s="36" t="s">
        <v>110</v>
      </c>
      <c r="C484" s="35">
        <v>992</v>
      </c>
      <c r="D484" s="86" t="s">
        <v>43</v>
      </c>
      <c r="E484" s="87" t="s">
        <v>9</v>
      </c>
      <c r="F484" s="87" t="s">
        <v>230</v>
      </c>
      <c r="G484" s="87" t="s">
        <v>40</v>
      </c>
      <c r="H484" s="83">
        <f t="shared" si="1"/>
        <v>93.5</v>
      </c>
    </row>
    <row r="485" spans="1:9" s="15" customFormat="1" ht="26.25" customHeight="1">
      <c r="A485" s="94"/>
      <c r="B485" s="36" t="s">
        <v>243</v>
      </c>
      <c r="C485" s="35">
        <v>992</v>
      </c>
      <c r="D485" s="86" t="s">
        <v>43</v>
      </c>
      <c r="E485" s="87" t="s">
        <v>9</v>
      </c>
      <c r="F485" s="87" t="s">
        <v>230</v>
      </c>
      <c r="G485" s="87" t="s">
        <v>95</v>
      </c>
      <c r="H485" s="83">
        <f>60+33.5</f>
        <v>93.5</v>
      </c>
      <c r="I485" s="14"/>
    </row>
    <row r="486" spans="1:9" ht="14.25" customHeight="1">
      <c r="A486" s="94" t="s">
        <v>113</v>
      </c>
      <c r="B486" s="94" t="s">
        <v>124</v>
      </c>
      <c r="C486" s="95">
        <v>992</v>
      </c>
      <c r="D486" s="84" t="s">
        <v>83</v>
      </c>
      <c r="E486" s="85" t="s">
        <v>10</v>
      </c>
      <c r="F486" s="41" t="s">
        <v>128</v>
      </c>
      <c r="G486" s="85" t="s">
        <v>40</v>
      </c>
      <c r="H486" s="82">
        <f>H487</f>
        <v>70</v>
      </c>
    </row>
    <row r="487" spans="1:9" ht="14.25" customHeight="1">
      <c r="A487" s="94"/>
      <c r="B487" s="81" t="s">
        <v>115</v>
      </c>
      <c r="C487" s="95">
        <v>992</v>
      </c>
      <c r="D487" s="84" t="s">
        <v>83</v>
      </c>
      <c r="E487" s="85" t="s">
        <v>12</v>
      </c>
      <c r="F487" s="41" t="s">
        <v>128</v>
      </c>
      <c r="G487" s="85" t="s">
        <v>40</v>
      </c>
      <c r="H487" s="82">
        <f>H488</f>
        <v>70</v>
      </c>
    </row>
    <row r="488" spans="1:9" ht="14.25" customHeight="1">
      <c r="A488" s="94"/>
      <c r="B488" s="37" t="s">
        <v>102</v>
      </c>
      <c r="C488" s="35">
        <v>992</v>
      </c>
      <c r="D488" s="86" t="s">
        <v>83</v>
      </c>
      <c r="E488" s="87" t="s">
        <v>12</v>
      </c>
      <c r="F488" s="87" t="s">
        <v>133</v>
      </c>
      <c r="G488" s="87" t="s">
        <v>40</v>
      </c>
      <c r="H488" s="83">
        <f>H489</f>
        <v>70</v>
      </c>
    </row>
    <row r="489" spans="1:9" ht="26.25" customHeight="1">
      <c r="A489" s="94"/>
      <c r="B489" s="37" t="s">
        <v>125</v>
      </c>
      <c r="C489" s="35">
        <v>992</v>
      </c>
      <c r="D489" s="86" t="s">
        <v>83</v>
      </c>
      <c r="E489" s="87" t="s">
        <v>12</v>
      </c>
      <c r="F489" s="87" t="s">
        <v>231</v>
      </c>
      <c r="G489" s="87" t="s">
        <v>40</v>
      </c>
      <c r="H489" s="83">
        <f>H490</f>
        <v>70</v>
      </c>
    </row>
    <row r="490" spans="1:9" ht="39.75" customHeight="1">
      <c r="A490" s="94"/>
      <c r="B490" s="37" t="s">
        <v>232</v>
      </c>
      <c r="C490" s="35">
        <v>992</v>
      </c>
      <c r="D490" s="86" t="s">
        <v>83</v>
      </c>
      <c r="E490" s="87" t="s">
        <v>12</v>
      </c>
      <c r="F490" s="87" t="s">
        <v>233</v>
      </c>
      <c r="G490" s="87" t="s">
        <v>40</v>
      </c>
      <c r="H490" s="83">
        <f>H491</f>
        <v>70</v>
      </c>
    </row>
    <row r="491" spans="1:9" s="15" customFormat="1" ht="26.25" customHeight="1">
      <c r="A491" s="94"/>
      <c r="B491" s="36" t="s">
        <v>243</v>
      </c>
      <c r="C491" s="35">
        <v>992</v>
      </c>
      <c r="D491" s="86" t="s">
        <v>83</v>
      </c>
      <c r="E491" s="87" t="s">
        <v>12</v>
      </c>
      <c r="F491" s="87" t="s">
        <v>233</v>
      </c>
      <c r="G491" s="87" t="s">
        <v>95</v>
      </c>
      <c r="H491" s="83">
        <v>70</v>
      </c>
      <c r="I491" s="14"/>
    </row>
    <row r="492" spans="1:9" ht="26.25" customHeight="1">
      <c r="A492" s="91" t="s">
        <v>410</v>
      </c>
      <c r="B492" s="81" t="s">
        <v>411</v>
      </c>
      <c r="C492" s="95">
        <v>992</v>
      </c>
      <c r="D492" s="84" t="s">
        <v>47</v>
      </c>
      <c r="E492" s="85" t="s">
        <v>10</v>
      </c>
      <c r="F492" s="41" t="s">
        <v>128</v>
      </c>
      <c r="G492" s="85" t="s">
        <v>40</v>
      </c>
      <c r="H492" s="82">
        <f>H493</f>
        <v>2</v>
      </c>
      <c r="I492" s="107"/>
    </row>
    <row r="493" spans="1:9" ht="26.25" customHeight="1">
      <c r="A493" s="91"/>
      <c r="B493" s="37" t="s">
        <v>412</v>
      </c>
      <c r="C493" s="35">
        <v>992</v>
      </c>
      <c r="D493" s="86" t="s">
        <v>47</v>
      </c>
      <c r="E493" s="87" t="s">
        <v>10</v>
      </c>
      <c r="F493" s="87" t="s">
        <v>133</v>
      </c>
      <c r="G493" s="87" t="s">
        <v>40</v>
      </c>
      <c r="H493" s="83">
        <f>H494</f>
        <v>2</v>
      </c>
      <c r="I493" s="107"/>
    </row>
    <row r="494" spans="1:9" ht="26.25" customHeight="1">
      <c r="A494" s="91"/>
      <c r="B494" s="37" t="s">
        <v>413</v>
      </c>
      <c r="C494" s="35">
        <v>992</v>
      </c>
      <c r="D494" s="86" t="s">
        <v>47</v>
      </c>
      <c r="E494" s="87" t="s">
        <v>10</v>
      </c>
      <c r="F494" s="87" t="s">
        <v>414</v>
      </c>
      <c r="G494" s="87" t="s">
        <v>40</v>
      </c>
      <c r="H494" s="83">
        <f>H495</f>
        <v>2</v>
      </c>
      <c r="I494" s="107"/>
    </row>
    <row r="495" spans="1:9" ht="26.25" customHeight="1">
      <c r="A495" s="91"/>
      <c r="B495" s="37" t="s">
        <v>415</v>
      </c>
      <c r="C495" s="35">
        <v>992</v>
      </c>
      <c r="D495" s="86" t="s">
        <v>47</v>
      </c>
      <c r="E495" s="87" t="s">
        <v>10</v>
      </c>
      <c r="F495" s="87" t="s">
        <v>416</v>
      </c>
      <c r="G495" s="87" t="s">
        <v>40</v>
      </c>
      <c r="H495" s="83">
        <f>H496</f>
        <v>2</v>
      </c>
      <c r="I495" s="107"/>
    </row>
    <row r="496" spans="1:9" ht="26.25" customHeight="1">
      <c r="A496" s="91"/>
      <c r="B496" s="36" t="s">
        <v>411</v>
      </c>
      <c r="C496" s="35">
        <v>992</v>
      </c>
      <c r="D496" s="86" t="s">
        <v>47</v>
      </c>
      <c r="E496" s="87" t="s">
        <v>10</v>
      </c>
      <c r="F496" s="87" t="s">
        <v>416</v>
      </c>
      <c r="G496" s="87" t="s">
        <v>417</v>
      </c>
      <c r="H496" s="83">
        <v>2</v>
      </c>
      <c r="I496" s="107"/>
    </row>
    <row r="497" spans="1:8" ht="14.25" customHeight="1">
      <c r="A497" s="21"/>
      <c r="B497" s="22"/>
      <c r="C497" s="19"/>
      <c r="D497" s="19"/>
      <c r="E497" s="19"/>
      <c r="F497" s="19"/>
      <c r="G497" s="19"/>
      <c r="H497" s="20"/>
    </row>
    <row r="498" spans="1:8" ht="30.75" customHeight="1">
      <c r="A498" s="158" t="s">
        <v>457</v>
      </c>
      <c r="B498" s="158"/>
      <c r="C498" s="158"/>
      <c r="D498" s="158"/>
      <c r="E498" s="158"/>
      <c r="F498" s="158"/>
      <c r="G498" s="158"/>
      <c r="H498" s="158"/>
    </row>
    <row r="499" spans="1:8" ht="15" customHeight="1">
      <c r="A499" s="107"/>
      <c r="B499" s="107"/>
      <c r="C499" s="129"/>
      <c r="D499" s="129"/>
      <c r="E499" s="129"/>
      <c r="F499" s="129"/>
      <c r="G499" s="174" t="s">
        <v>65</v>
      </c>
      <c r="H499" s="174"/>
    </row>
    <row r="500" spans="1:8" ht="75" customHeight="1">
      <c r="A500" s="183" t="s">
        <v>53</v>
      </c>
      <c r="B500" s="185"/>
      <c r="C500" s="183" t="s">
        <v>66</v>
      </c>
      <c r="D500" s="184"/>
      <c r="E500" s="184"/>
      <c r="F500" s="184"/>
      <c r="G500" s="185"/>
      <c r="H500" s="43" t="s">
        <v>2</v>
      </c>
    </row>
    <row r="501" spans="1:8" ht="42" customHeight="1">
      <c r="A501" s="183"/>
      <c r="B501" s="236"/>
      <c r="C501" s="183" t="s">
        <v>277</v>
      </c>
      <c r="D501" s="238"/>
      <c r="E501" s="238"/>
      <c r="F501" s="238"/>
      <c r="G501" s="236"/>
      <c r="H501" s="61">
        <v>0</v>
      </c>
    </row>
    <row r="502" spans="1:8" ht="18.75" customHeight="1">
      <c r="A502" s="233" t="s">
        <v>67</v>
      </c>
      <c r="B502" s="237"/>
      <c r="C502" s="183" t="s">
        <v>68</v>
      </c>
      <c r="D502" s="238"/>
      <c r="E502" s="238"/>
      <c r="F502" s="238"/>
      <c r="G502" s="236"/>
      <c r="H502" s="61">
        <v>0</v>
      </c>
    </row>
    <row r="503" spans="1:8" ht="42.75" customHeight="1">
      <c r="A503" s="233" t="s">
        <v>418</v>
      </c>
      <c r="B503" s="237"/>
      <c r="C503" s="183" t="s">
        <v>419</v>
      </c>
      <c r="D503" s="238"/>
      <c r="E503" s="238"/>
      <c r="F503" s="238"/>
      <c r="G503" s="236"/>
      <c r="H503" s="61">
        <v>0</v>
      </c>
    </row>
    <row r="504" spans="1:8" ht="50.25" customHeight="1">
      <c r="A504" s="233" t="s">
        <v>420</v>
      </c>
      <c r="B504" s="237"/>
      <c r="C504" s="183" t="s">
        <v>421</v>
      </c>
      <c r="D504" s="238"/>
      <c r="E504" s="238"/>
      <c r="F504" s="238"/>
      <c r="G504" s="236"/>
      <c r="H504" s="61">
        <v>0</v>
      </c>
    </row>
    <row r="505" spans="1:8" ht="66" customHeight="1">
      <c r="A505" s="233" t="s">
        <v>422</v>
      </c>
      <c r="B505" s="237"/>
      <c r="C505" s="183" t="s">
        <v>423</v>
      </c>
      <c r="D505" s="238"/>
      <c r="E505" s="238"/>
      <c r="F505" s="238"/>
      <c r="G505" s="236"/>
      <c r="H505" s="61">
        <v>2000</v>
      </c>
    </row>
    <row r="506" spans="1:8" ht="52.5" customHeight="1">
      <c r="A506" s="233" t="s">
        <v>424</v>
      </c>
      <c r="B506" s="237"/>
      <c r="C506" s="183" t="s">
        <v>430</v>
      </c>
      <c r="D506" s="238"/>
      <c r="E506" s="238"/>
      <c r="F506" s="238"/>
      <c r="G506" s="236"/>
      <c r="H506" s="61">
        <v>2000</v>
      </c>
    </row>
    <row r="507" spans="1:8" ht="61.5" customHeight="1">
      <c r="A507" s="233" t="s">
        <v>425</v>
      </c>
      <c r="B507" s="237"/>
      <c r="C507" s="183" t="s">
        <v>426</v>
      </c>
      <c r="D507" s="238"/>
      <c r="E507" s="238"/>
      <c r="F507" s="238"/>
      <c r="G507" s="236"/>
      <c r="H507" s="61">
        <v>2000</v>
      </c>
    </row>
    <row r="508" spans="1:8" ht="39" customHeight="1">
      <c r="A508" s="168" t="s">
        <v>427</v>
      </c>
      <c r="B508" s="169"/>
      <c r="C508" s="142" t="s">
        <v>431</v>
      </c>
      <c r="D508" s="143"/>
      <c r="E508" s="143"/>
      <c r="F508" s="143"/>
      <c r="G508" s="144"/>
      <c r="H508" s="61">
        <v>2000</v>
      </c>
    </row>
    <row r="509" spans="1:8" ht="15.75" customHeight="1">
      <c r="A509" s="170" t="s">
        <v>428</v>
      </c>
      <c r="B509" s="171"/>
      <c r="C509" s="142" t="s">
        <v>429</v>
      </c>
      <c r="D509" s="143"/>
      <c r="E509" s="143"/>
      <c r="F509" s="143"/>
      <c r="G509" s="144"/>
      <c r="H509" s="44">
        <v>0</v>
      </c>
    </row>
    <row r="510" spans="1:8" ht="26.25" customHeight="1">
      <c r="A510" s="170" t="s">
        <v>69</v>
      </c>
      <c r="B510" s="171"/>
      <c r="C510" s="142" t="s">
        <v>70</v>
      </c>
      <c r="D510" s="143"/>
      <c r="E510" s="143"/>
      <c r="F510" s="143"/>
      <c r="G510" s="144"/>
      <c r="H510" s="66">
        <f>H511</f>
        <v>-91040.653690000006</v>
      </c>
    </row>
    <row r="511" spans="1:8" ht="25.5" customHeight="1">
      <c r="A511" s="170" t="s">
        <v>71</v>
      </c>
      <c r="B511" s="171"/>
      <c r="C511" s="142" t="s">
        <v>72</v>
      </c>
      <c r="D511" s="143"/>
      <c r="E511" s="143"/>
      <c r="F511" s="143"/>
      <c r="G511" s="144"/>
      <c r="H511" s="66">
        <f>H512</f>
        <v>-91040.653690000006</v>
      </c>
    </row>
    <row r="512" spans="1:8" ht="26.25" customHeight="1">
      <c r="A512" s="170" t="s">
        <v>73</v>
      </c>
      <c r="B512" s="171"/>
      <c r="C512" s="142" t="s">
        <v>74</v>
      </c>
      <c r="D512" s="143"/>
      <c r="E512" s="143"/>
      <c r="F512" s="143"/>
      <c r="G512" s="144"/>
      <c r="H512" s="66">
        <f>H513</f>
        <v>-91040.653690000006</v>
      </c>
    </row>
    <row r="513" spans="1:8" ht="38.25" customHeight="1">
      <c r="A513" s="170" t="s">
        <v>75</v>
      </c>
      <c r="B513" s="171"/>
      <c r="C513" s="142" t="s">
        <v>263</v>
      </c>
      <c r="D513" s="143"/>
      <c r="E513" s="143"/>
      <c r="F513" s="143"/>
      <c r="G513" s="144"/>
      <c r="H513" s="66">
        <f>-H63-H506</f>
        <v>-91040.653690000006</v>
      </c>
    </row>
    <row r="514" spans="1:8" ht="25.5" customHeight="1">
      <c r="A514" s="170" t="s">
        <v>76</v>
      </c>
      <c r="B514" s="171"/>
      <c r="C514" s="142" t="s">
        <v>77</v>
      </c>
      <c r="D514" s="143"/>
      <c r="E514" s="143"/>
      <c r="F514" s="143"/>
      <c r="G514" s="144"/>
      <c r="H514" s="66">
        <f>H515</f>
        <v>95373.299999999988</v>
      </c>
    </row>
    <row r="515" spans="1:8" ht="25.5" customHeight="1">
      <c r="A515" s="170" t="s">
        <v>78</v>
      </c>
      <c r="B515" s="171"/>
      <c r="C515" s="142" t="s">
        <v>79</v>
      </c>
      <c r="D515" s="143"/>
      <c r="E515" s="143"/>
      <c r="F515" s="143"/>
      <c r="G515" s="144"/>
      <c r="H515" s="66">
        <f>H516</f>
        <v>95373.299999999988</v>
      </c>
    </row>
    <row r="516" spans="1:8" ht="26.25" customHeight="1">
      <c r="A516" s="170" t="s">
        <v>80</v>
      </c>
      <c r="B516" s="171"/>
      <c r="C516" s="142" t="s">
        <v>81</v>
      </c>
      <c r="D516" s="143"/>
      <c r="E516" s="143"/>
      <c r="F516" s="143"/>
      <c r="G516" s="144"/>
      <c r="H516" s="66">
        <f>H517</f>
        <v>95373.299999999988</v>
      </c>
    </row>
    <row r="517" spans="1:8" ht="39" customHeight="1">
      <c r="A517" s="170" t="s">
        <v>82</v>
      </c>
      <c r="B517" s="171"/>
      <c r="C517" s="142" t="s">
        <v>264</v>
      </c>
      <c r="D517" s="143"/>
      <c r="E517" s="143"/>
      <c r="F517" s="143"/>
      <c r="G517" s="144"/>
      <c r="H517" s="66">
        <f>E78</f>
        <v>95373.299999999988</v>
      </c>
    </row>
    <row r="518" spans="1:8" ht="39" hidden="1" customHeight="1">
      <c r="A518" s="52"/>
      <c r="B518" s="52"/>
      <c r="C518" s="53"/>
      <c r="D518" s="109"/>
      <c r="E518" s="109"/>
      <c r="F518" s="109"/>
      <c r="G518" s="109"/>
      <c r="H518" s="42"/>
    </row>
    <row r="519" spans="1:8" ht="32.25" hidden="1" customHeight="1">
      <c r="A519" s="155" t="s">
        <v>408</v>
      </c>
      <c r="B519" s="155"/>
      <c r="C519" s="155"/>
      <c r="D519" s="155"/>
      <c r="E519" s="155"/>
      <c r="F519" s="155"/>
      <c r="G519" s="155"/>
      <c r="H519" s="155"/>
    </row>
    <row r="520" spans="1:8" ht="17.25" hidden="1" customHeight="1">
      <c r="A520" s="54"/>
      <c r="B520" s="54"/>
      <c r="C520" s="55"/>
      <c r="D520" s="96"/>
      <c r="E520" s="96"/>
      <c r="F520" s="96"/>
      <c r="G520" s="211" t="s">
        <v>65</v>
      </c>
      <c r="H520" s="211"/>
    </row>
    <row r="521" spans="1:8" ht="33.75" hidden="1" customHeight="1">
      <c r="A521" s="101" t="s">
        <v>286</v>
      </c>
      <c r="B521" s="160" t="s">
        <v>5</v>
      </c>
      <c r="C521" s="160"/>
      <c r="D521" s="160"/>
      <c r="E521" s="160"/>
      <c r="F521" s="176" t="s">
        <v>298</v>
      </c>
      <c r="G521" s="176"/>
      <c r="H521" s="176"/>
    </row>
    <row r="522" spans="1:8" ht="45.75" hidden="1" customHeight="1">
      <c r="A522" s="101">
        <v>1</v>
      </c>
      <c r="B522" s="177" t="s">
        <v>409</v>
      </c>
      <c r="C522" s="177"/>
      <c r="D522" s="177"/>
      <c r="E522" s="177"/>
      <c r="F522" s="178">
        <v>0</v>
      </c>
      <c r="G522" s="179"/>
      <c r="H522" s="180"/>
    </row>
    <row r="523" spans="1:8" ht="17.25" hidden="1" customHeight="1">
      <c r="A523" s="101"/>
      <c r="B523" s="177" t="s">
        <v>287</v>
      </c>
      <c r="C523" s="177"/>
      <c r="D523" s="177"/>
      <c r="E523" s="177"/>
      <c r="F523" s="178">
        <v>0</v>
      </c>
      <c r="G523" s="179"/>
      <c r="H523" s="180"/>
    </row>
    <row r="524" spans="1:8" ht="17.25" hidden="1" customHeight="1">
      <c r="A524" s="101"/>
      <c r="B524" s="177" t="s">
        <v>288</v>
      </c>
      <c r="C524" s="177"/>
      <c r="D524" s="177"/>
      <c r="E524" s="177"/>
      <c r="F524" s="178">
        <v>0</v>
      </c>
      <c r="G524" s="179"/>
      <c r="H524" s="180"/>
    </row>
    <row r="525" spans="1:8" ht="45.75" hidden="1" customHeight="1">
      <c r="A525" s="101">
        <v>2</v>
      </c>
      <c r="B525" s="177" t="s">
        <v>407</v>
      </c>
      <c r="C525" s="177"/>
      <c r="D525" s="177"/>
      <c r="E525" s="177"/>
      <c r="F525" s="178">
        <v>0</v>
      </c>
      <c r="G525" s="179"/>
      <c r="H525" s="180"/>
    </row>
    <row r="526" spans="1:8" ht="17.25" hidden="1" customHeight="1">
      <c r="A526" s="101"/>
      <c r="B526" s="177" t="s">
        <v>287</v>
      </c>
      <c r="C526" s="177"/>
      <c r="D526" s="177"/>
      <c r="E526" s="177"/>
      <c r="F526" s="178">
        <v>2000</v>
      </c>
      <c r="G526" s="179"/>
      <c r="H526" s="180"/>
    </row>
    <row r="527" spans="1:8" ht="17.25" hidden="1" customHeight="1">
      <c r="A527" s="101"/>
      <c r="B527" s="177" t="s">
        <v>288</v>
      </c>
      <c r="C527" s="177"/>
      <c r="D527" s="177"/>
      <c r="E527" s="177"/>
      <c r="F527" s="178">
        <v>2000</v>
      </c>
      <c r="G527" s="179"/>
      <c r="H527" s="180"/>
    </row>
    <row r="528" spans="1:8" ht="17.25" hidden="1" customHeight="1">
      <c r="A528" s="52"/>
      <c r="B528" s="52"/>
      <c r="C528" s="52"/>
      <c r="D528" s="52"/>
      <c r="E528" s="52"/>
      <c r="F528" s="130"/>
      <c r="G528" s="130"/>
      <c r="H528" s="130"/>
    </row>
    <row r="529" spans="1:10" ht="15" hidden="1" customHeight="1">
      <c r="A529" s="214" t="s">
        <v>406</v>
      </c>
      <c r="B529" s="214"/>
      <c r="C529" s="214"/>
      <c r="D529" s="214"/>
      <c r="E529" s="214"/>
      <c r="F529" s="214"/>
      <c r="G529" s="214"/>
      <c r="H529" s="214"/>
    </row>
    <row r="530" spans="1:10" ht="48.75" hidden="1" customHeight="1">
      <c r="A530" s="214"/>
      <c r="B530" s="214"/>
      <c r="C530" s="214"/>
      <c r="D530" s="214"/>
      <c r="E530" s="214"/>
      <c r="F530" s="214"/>
      <c r="G530" s="214"/>
      <c r="H530" s="214"/>
    </row>
    <row r="531" spans="1:10" ht="16.5" hidden="1" customHeight="1">
      <c r="A531" s="11"/>
      <c r="B531" s="17"/>
      <c r="C531" s="17"/>
      <c r="D531" s="12"/>
      <c r="E531" s="12"/>
      <c r="F531" s="12"/>
      <c r="G531" s="12"/>
      <c r="H531" s="13"/>
    </row>
    <row r="532" spans="1:10" ht="39" hidden="1" customHeight="1">
      <c r="A532" s="175" t="s">
        <v>87</v>
      </c>
      <c r="B532" s="175"/>
      <c r="C532" s="212" t="s">
        <v>39</v>
      </c>
      <c r="D532" s="212"/>
      <c r="E532" s="212"/>
      <c r="F532" s="212"/>
      <c r="G532" s="222" t="s">
        <v>88</v>
      </c>
      <c r="H532" s="222"/>
    </row>
    <row r="533" spans="1:10" ht="19.5" hidden="1" customHeight="1">
      <c r="A533" s="175" t="s">
        <v>86</v>
      </c>
      <c r="B533" s="175"/>
      <c r="C533" s="213">
        <f>SUM(C534:E535)</f>
        <v>2559.3000000000002</v>
      </c>
      <c r="D533" s="213"/>
      <c r="E533" s="213"/>
      <c r="F533" s="213"/>
      <c r="G533" s="220">
        <f>SUM(F534:G535)</f>
        <v>2559.3000000000002</v>
      </c>
      <c r="H533" s="220"/>
    </row>
    <row r="534" spans="1:10" ht="43.5" hidden="1" customHeight="1">
      <c r="A534" s="209" t="s">
        <v>127</v>
      </c>
      <c r="B534" s="51" t="s">
        <v>117</v>
      </c>
      <c r="C534" s="213">
        <f>H328</f>
        <v>159</v>
      </c>
      <c r="D534" s="213"/>
      <c r="E534" s="213"/>
      <c r="F534" s="213"/>
      <c r="G534" s="220">
        <f>SUM(C534)</f>
        <v>159</v>
      </c>
      <c r="H534" s="220"/>
    </row>
    <row r="535" spans="1:10" ht="54" hidden="1" customHeight="1">
      <c r="A535" s="210"/>
      <c r="B535" s="51" t="s">
        <v>108</v>
      </c>
      <c r="C535" s="213">
        <f>H461</f>
        <v>2400.3000000000002</v>
      </c>
      <c r="D535" s="213"/>
      <c r="E535" s="213"/>
      <c r="F535" s="213"/>
      <c r="G535" s="220">
        <f>SUM(C535)</f>
        <v>2400.3000000000002</v>
      </c>
      <c r="H535" s="220"/>
    </row>
    <row r="536" spans="1:10">
      <c r="A536" s="11"/>
      <c r="B536" s="11"/>
      <c r="C536" s="17"/>
      <c r="D536" s="17"/>
      <c r="E536" s="12"/>
      <c r="F536" s="12"/>
      <c r="G536" s="12"/>
      <c r="H536" s="12"/>
      <c r="I536" s="13"/>
      <c r="J536" s="8"/>
    </row>
    <row r="537" spans="1:10" ht="15" customHeight="1">
      <c r="A537" s="214" t="s">
        <v>458</v>
      </c>
      <c r="B537" s="214"/>
      <c r="C537" s="214"/>
      <c r="D537" s="214"/>
      <c r="E537" s="214"/>
      <c r="F537" s="214"/>
      <c r="G537" s="214"/>
      <c r="H537" s="214"/>
    </row>
    <row r="538" spans="1:10" ht="15" customHeight="1">
      <c r="A538" s="214"/>
      <c r="B538" s="214"/>
      <c r="C538" s="214"/>
      <c r="D538" s="214"/>
      <c r="E538" s="214"/>
      <c r="F538" s="214"/>
      <c r="G538" s="214"/>
      <c r="H538" s="214"/>
    </row>
    <row r="539" spans="1:10">
      <c r="A539" s="11"/>
      <c r="B539" s="17"/>
      <c r="C539" s="17"/>
      <c r="D539" s="12"/>
      <c r="E539" s="12"/>
      <c r="F539" s="12"/>
      <c r="G539" s="12"/>
      <c r="H539" s="13"/>
    </row>
    <row r="540" spans="1:10" ht="25.5" customHeight="1">
      <c r="A540" s="11"/>
      <c r="B540" s="45" t="s">
        <v>53</v>
      </c>
      <c r="C540" s="219" t="s">
        <v>5</v>
      </c>
      <c r="D540" s="219"/>
      <c r="E540" s="219"/>
      <c r="F540" s="219"/>
      <c r="G540" s="219"/>
      <c r="H540" s="45" t="s">
        <v>2</v>
      </c>
    </row>
    <row r="541" spans="1:10" ht="14.25" customHeight="1">
      <c r="A541" s="11"/>
      <c r="B541" s="48" t="s">
        <v>62</v>
      </c>
      <c r="C541" s="139" t="s">
        <v>63</v>
      </c>
      <c r="D541" s="162"/>
      <c r="E541" s="162"/>
      <c r="F541" s="162"/>
      <c r="G541" s="163"/>
      <c r="H541" s="131">
        <f>H542</f>
        <v>63159</v>
      </c>
    </row>
    <row r="542" spans="1:10" ht="45.75" customHeight="1">
      <c r="A542" s="11"/>
      <c r="B542" s="48" t="s">
        <v>64</v>
      </c>
      <c r="C542" s="139" t="s">
        <v>89</v>
      </c>
      <c r="D542" s="162"/>
      <c r="E542" s="162"/>
      <c r="F542" s="162"/>
      <c r="G542" s="163"/>
      <c r="H542" s="132">
        <f>H543+H545+H549</f>
        <v>63159</v>
      </c>
    </row>
    <row r="543" spans="1:10" ht="30" customHeight="1">
      <c r="A543" s="11"/>
      <c r="B543" s="48" t="s">
        <v>316</v>
      </c>
      <c r="C543" s="139" t="s">
        <v>282</v>
      </c>
      <c r="D543" s="162"/>
      <c r="E543" s="162"/>
      <c r="F543" s="162"/>
      <c r="G543" s="163"/>
      <c r="H543" s="132">
        <f>H544</f>
        <v>8432.9</v>
      </c>
    </row>
    <row r="544" spans="1:10" ht="76.5" customHeight="1">
      <c r="A544" s="11"/>
      <c r="B544" s="79" t="s">
        <v>312</v>
      </c>
      <c r="C544" s="139" t="s">
        <v>280</v>
      </c>
      <c r="D544" s="162"/>
      <c r="E544" s="162"/>
      <c r="F544" s="162"/>
      <c r="G544" s="163"/>
      <c r="H544" s="132">
        <f>H54</f>
        <v>8432.9</v>
      </c>
    </row>
    <row r="545" spans="1:18" ht="45.75" customHeight="1">
      <c r="A545" s="11"/>
      <c r="B545" s="79" t="s">
        <v>322</v>
      </c>
      <c r="C545" s="139" t="s">
        <v>323</v>
      </c>
      <c r="D545" s="162"/>
      <c r="E545" s="162"/>
      <c r="F545" s="162"/>
      <c r="G545" s="163"/>
      <c r="H545" s="132">
        <f>H548+H547+H546</f>
        <v>54013</v>
      </c>
    </row>
    <row r="546" spans="1:18" ht="36" customHeight="1">
      <c r="A546" s="11"/>
      <c r="B546" s="79" t="s">
        <v>437</v>
      </c>
      <c r="C546" s="233" t="s">
        <v>438</v>
      </c>
      <c r="D546" s="234"/>
      <c r="E546" s="234"/>
      <c r="F546" s="234"/>
      <c r="G546" s="235"/>
      <c r="H546" s="132">
        <f>H58</f>
        <v>8747</v>
      </c>
      <c r="L546" s="133"/>
    </row>
    <row r="547" spans="1:18" ht="63.75" customHeight="1">
      <c r="A547" s="11"/>
      <c r="B547" s="79" t="s">
        <v>387</v>
      </c>
      <c r="C547" s="139" t="s">
        <v>388</v>
      </c>
      <c r="D547" s="140"/>
      <c r="E547" s="140"/>
      <c r="F547" s="140"/>
      <c r="G547" s="141"/>
      <c r="H547" s="132">
        <f>H56</f>
        <v>43766</v>
      </c>
    </row>
    <row r="548" spans="1:18" ht="30" customHeight="1">
      <c r="A548" s="11"/>
      <c r="B548" s="79" t="s">
        <v>389</v>
      </c>
      <c r="C548" s="223" t="s">
        <v>390</v>
      </c>
      <c r="D548" s="224"/>
      <c r="E548" s="224"/>
      <c r="F548" s="224"/>
      <c r="G548" s="225"/>
      <c r="H548" s="132">
        <f>H57</f>
        <v>1500</v>
      </c>
      <c r="I548" s="107"/>
    </row>
    <row r="549" spans="1:18" ht="30" customHeight="1">
      <c r="A549" s="11"/>
      <c r="B549" s="79" t="s">
        <v>317</v>
      </c>
      <c r="C549" s="223" t="s">
        <v>283</v>
      </c>
      <c r="D549" s="224"/>
      <c r="E549" s="224"/>
      <c r="F549" s="224"/>
      <c r="G549" s="225"/>
      <c r="H549" s="132">
        <f>SUM(H550:H551)</f>
        <v>713.09999999999991</v>
      </c>
      <c r="I549" s="107"/>
    </row>
    <row r="550" spans="1:18" ht="60.75" customHeight="1">
      <c r="A550" s="11"/>
      <c r="B550" s="79" t="s">
        <v>315</v>
      </c>
      <c r="C550" s="139" t="s">
        <v>126</v>
      </c>
      <c r="D550" s="162"/>
      <c r="E550" s="162"/>
      <c r="F550" s="162"/>
      <c r="G550" s="163"/>
      <c r="H550" s="132">
        <f>H60</f>
        <v>3.8</v>
      </c>
      <c r="I550" s="107"/>
    </row>
    <row r="551" spans="1:18" ht="91.5" customHeight="1">
      <c r="A551" s="46"/>
      <c r="B551" s="79" t="s">
        <v>314</v>
      </c>
      <c r="C551" s="139" t="s">
        <v>321</v>
      </c>
      <c r="D551" s="162"/>
      <c r="E551" s="162"/>
      <c r="F551" s="162"/>
      <c r="G551" s="163"/>
      <c r="H551" s="132">
        <f>H59</f>
        <v>709.3</v>
      </c>
      <c r="I551" s="107"/>
    </row>
    <row r="552" spans="1:18" ht="22.5" customHeight="1">
      <c r="A552" s="46"/>
      <c r="B552" s="134"/>
      <c r="C552" s="97"/>
      <c r="D552" s="97"/>
      <c r="E552" s="97"/>
      <c r="F552" s="97"/>
      <c r="G552" s="97"/>
      <c r="H552" s="135"/>
      <c r="I552" s="107"/>
    </row>
    <row r="553" spans="1:18">
      <c r="A553" s="32" t="s">
        <v>302</v>
      </c>
      <c r="I553" s="56"/>
      <c r="J553" s="108"/>
      <c r="K553" s="108"/>
      <c r="L553" s="108"/>
      <c r="M553" s="108"/>
      <c r="N553" s="108"/>
      <c r="O553" s="108"/>
      <c r="P553" s="108"/>
      <c r="Q553" s="108"/>
      <c r="R553" s="108"/>
    </row>
    <row r="554" spans="1:18">
      <c r="I554" s="56"/>
      <c r="J554" s="108"/>
      <c r="K554" s="108"/>
      <c r="L554" s="108"/>
      <c r="M554" s="108"/>
      <c r="N554" s="108"/>
      <c r="O554" s="108"/>
      <c r="P554" s="108"/>
      <c r="Q554" s="108"/>
      <c r="R554" s="108"/>
    </row>
    <row r="555" spans="1:18">
      <c r="A555" s="32" t="s">
        <v>301</v>
      </c>
      <c r="F555" s="5" t="s">
        <v>303</v>
      </c>
      <c r="I555" s="56"/>
      <c r="J555" s="108"/>
      <c r="K555" s="108"/>
      <c r="L555" s="108"/>
      <c r="M555" s="108"/>
      <c r="N555" s="108"/>
      <c r="O555" s="108"/>
      <c r="P555" s="108"/>
      <c r="Q555" s="108"/>
      <c r="R555" s="108"/>
    </row>
    <row r="556" spans="1:18" ht="15.75" hidden="1">
      <c r="A556" s="46"/>
      <c r="B556" s="98"/>
      <c r="C556" s="99"/>
      <c r="D556" s="99"/>
      <c r="E556" s="99"/>
      <c r="F556" s="99"/>
      <c r="G556" s="99"/>
      <c r="H556" s="99"/>
      <c r="I556" s="107"/>
    </row>
    <row r="557" spans="1:18" ht="15.75" hidden="1">
      <c r="A557" s="46"/>
      <c r="B557" s="98"/>
      <c r="C557" s="99"/>
      <c r="D557" s="99"/>
      <c r="E557" s="99"/>
      <c r="F557" s="99"/>
      <c r="G557" s="99"/>
      <c r="H557" s="99"/>
      <c r="I557" s="107"/>
    </row>
    <row r="558" spans="1:18" hidden="1">
      <c r="I558" s="107"/>
    </row>
    <row r="559" spans="1:18" hidden="1">
      <c r="I559" s="107"/>
    </row>
    <row r="560" spans="1:18" ht="33" hidden="1" customHeight="1">
      <c r="B560" s="57"/>
      <c r="C560" s="57"/>
      <c r="D560" s="57"/>
      <c r="E560" s="57"/>
      <c r="F560" s="57"/>
      <c r="G560" s="57"/>
      <c r="H560" s="57"/>
      <c r="I560" s="107"/>
    </row>
    <row r="561" spans="1:18" ht="15.75" hidden="1">
      <c r="A561" s="46"/>
      <c r="B561" s="57"/>
      <c r="C561" s="57"/>
      <c r="D561" s="57"/>
      <c r="E561" s="57"/>
      <c r="F561" s="57"/>
      <c r="G561" s="57"/>
      <c r="H561" s="57"/>
      <c r="I561" s="136"/>
      <c r="J561" s="137"/>
      <c r="K561" s="138"/>
      <c r="L561" s="138"/>
      <c r="M561" s="138"/>
      <c r="N561" s="138"/>
      <c r="O561" s="138"/>
      <c r="P561" s="138"/>
      <c r="Q561" s="138"/>
      <c r="R561" s="138"/>
    </row>
    <row r="562" spans="1:18" ht="34.5" hidden="1" customHeight="1">
      <c r="A562" s="46"/>
      <c r="B562" s="57"/>
      <c r="C562" s="57"/>
      <c r="D562" s="57"/>
      <c r="E562" s="57"/>
      <c r="F562" s="57"/>
      <c r="G562" s="57"/>
      <c r="H562" s="57"/>
      <c r="I562" s="164" t="s">
        <v>355</v>
      </c>
      <c r="J562" s="164"/>
      <c r="K562" s="164"/>
      <c r="L562" s="164"/>
      <c r="M562" s="164"/>
      <c r="N562" s="164"/>
      <c r="O562" s="164"/>
      <c r="P562" s="164"/>
      <c r="Q562" s="164"/>
      <c r="R562" s="164"/>
    </row>
    <row r="563" spans="1:18" hidden="1"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</row>
    <row r="564" spans="1:18" ht="33.75" hidden="1" customHeight="1">
      <c r="I564" s="154" t="s">
        <v>349</v>
      </c>
      <c r="J564" s="154"/>
      <c r="K564" s="154"/>
      <c r="L564" s="154"/>
      <c r="M564" s="154"/>
      <c r="N564" s="154"/>
      <c r="O564" s="154"/>
      <c r="P564" s="154"/>
      <c r="Q564" s="154"/>
      <c r="R564" s="154"/>
    </row>
    <row r="565" spans="1:18" ht="12" hidden="1" customHeight="1">
      <c r="I565" s="74"/>
      <c r="J565" s="74"/>
      <c r="K565" s="74"/>
      <c r="L565" s="74"/>
      <c r="M565" s="74"/>
      <c r="N565" s="74"/>
      <c r="O565" s="74"/>
      <c r="P565" s="74"/>
      <c r="Q565" s="74"/>
      <c r="R565" s="74"/>
    </row>
    <row r="566" spans="1:18" ht="33" hidden="1" customHeight="1">
      <c r="I566" s="158" t="s">
        <v>348</v>
      </c>
      <c r="J566" s="158"/>
      <c r="K566" s="158"/>
      <c r="L566" s="158"/>
      <c r="M566" s="158"/>
      <c r="N566" s="158"/>
      <c r="O566" s="158"/>
      <c r="P566" s="158"/>
      <c r="Q566" s="158"/>
      <c r="R566" s="158"/>
    </row>
    <row r="567" spans="1:18" ht="12.75" hidden="1" customHeight="1">
      <c r="I567" s="100"/>
      <c r="J567" s="100"/>
      <c r="K567" s="100"/>
      <c r="L567" s="100"/>
      <c r="M567" s="100"/>
      <c r="N567" s="100"/>
      <c r="O567" s="100"/>
      <c r="P567" s="100"/>
      <c r="Q567" s="159" t="s">
        <v>294</v>
      </c>
      <c r="R567" s="159"/>
    </row>
    <row r="568" spans="1:18" ht="15" hidden="1" customHeight="1">
      <c r="I568" s="157" t="s">
        <v>286</v>
      </c>
      <c r="J568" s="157" t="s">
        <v>291</v>
      </c>
      <c r="K568" s="157" t="s">
        <v>292</v>
      </c>
      <c r="L568" s="157" t="s">
        <v>293</v>
      </c>
      <c r="M568" s="161" t="s">
        <v>296</v>
      </c>
      <c r="N568" s="161"/>
      <c r="O568" s="161"/>
      <c r="P568" s="161"/>
      <c r="Q568" s="161"/>
      <c r="R568" s="161"/>
    </row>
    <row r="569" spans="1:18" ht="64.5" hidden="1" customHeight="1">
      <c r="I569" s="157"/>
      <c r="J569" s="157"/>
      <c r="K569" s="157"/>
      <c r="L569" s="157"/>
      <c r="M569" s="160" t="s">
        <v>295</v>
      </c>
      <c r="N569" s="160"/>
      <c r="O569" s="160" t="s">
        <v>290</v>
      </c>
      <c r="P569" s="160"/>
      <c r="Q569" s="160"/>
      <c r="R569" s="101" t="s">
        <v>289</v>
      </c>
    </row>
    <row r="570" spans="1:18" hidden="1">
      <c r="I570" s="102"/>
      <c r="J570" s="65" t="s">
        <v>297</v>
      </c>
      <c r="K570" s="65" t="s">
        <v>297</v>
      </c>
      <c r="L570" s="65" t="s">
        <v>297</v>
      </c>
      <c r="M570" s="150" t="s">
        <v>297</v>
      </c>
      <c r="N570" s="152"/>
      <c r="O570" s="150" t="s">
        <v>297</v>
      </c>
      <c r="P570" s="151"/>
      <c r="Q570" s="152"/>
      <c r="R570" s="65" t="s">
        <v>297</v>
      </c>
    </row>
    <row r="571" spans="1:18" hidden="1"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</row>
    <row r="572" spans="1:18" ht="46.5" hidden="1" customHeight="1">
      <c r="I572" s="158" t="s">
        <v>324</v>
      </c>
      <c r="J572" s="158"/>
      <c r="K572" s="158"/>
      <c r="L572" s="158"/>
      <c r="M572" s="158"/>
      <c r="N572" s="158"/>
      <c r="O572" s="158"/>
      <c r="P572" s="158"/>
      <c r="Q572" s="158"/>
      <c r="R572" s="158"/>
    </row>
    <row r="573" spans="1:18" hidden="1">
      <c r="I573" s="100"/>
      <c r="J573" s="100"/>
      <c r="K573" s="100"/>
      <c r="L573" s="100"/>
      <c r="M573" s="100"/>
      <c r="N573" s="100"/>
      <c r="O573" s="100"/>
      <c r="P573" s="100"/>
      <c r="Q573" s="153" t="s">
        <v>294</v>
      </c>
      <c r="R573" s="153"/>
    </row>
    <row r="574" spans="1:18" ht="24.75" hidden="1" customHeight="1">
      <c r="I574" s="161" t="s">
        <v>299</v>
      </c>
      <c r="J574" s="161"/>
      <c r="K574" s="161"/>
      <c r="L574" s="161"/>
      <c r="M574" s="161"/>
      <c r="N574" s="161"/>
      <c r="O574" s="161"/>
      <c r="P574" s="161" t="s">
        <v>298</v>
      </c>
      <c r="Q574" s="161"/>
      <c r="R574" s="161"/>
    </row>
    <row r="575" spans="1:18" ht="37.5" hidden="1" customHeight="1">
      <c r="I575" s="147" t="s">
        <v>300</v>
      </c>
      <c r="J575" s="148"/>
      <c r="K575" s="148"/>
      <c r="L575" s="148"/>
      <c r="M575" s="148"/>
      <c r="N575" s="148"/>
      <c r="O575" s="149"/>
      <c r="P575" s="150" t="s">
        <v>297</v>
      </c>
      <c r="Q575" s="151"/>
      <c r="R575" s="152"/>
    </row>
    <row r="576" spans="1:18" hidden="1"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</row>
    <row r="577" spans="2:18" ht="15.75" hidden="1">
      <c r="I577" s="228" t="s">
        <v>302</v>
      </c>
      <c r="J577" s="228"/>
      <c r="K577" s="228"/>
      <c r="L577" s="228"/>
      <c r="M577" s="228"/>
      <c r="N577" s="228"/>
      <c r="O577" s="228"/>
      <c r="P577" s="228"/>
      <c r="Q577" s="228"/>
      <c r="R577" s="228"/>
    </row>
    <row r="578" spans="2:18" ht="15.75" hidden="1">
      <c r="I578" s="103"/>
      <c r="J578" s="104"/>
      <c r="K578" s="104"/>
      <c r="L578" s="104"/>
      <c r="M578" s="104"/>
      <c r="N578" s="104"/>
      <c r="O578" s="104"/>
      <c r="P578" s="104"/>
      <c r="Q578" s="104"/>
      <c r="R578" s="104"/>
    </row>
    <row r="579" spans="2:18" ht="33" hidden="1" customHeight="1">
      <c r="B579" s="57"/>
      <c r="C579" s="57"/>
      <c r="D579" s="57"/>
      <c r="E579" s="57"/>
      <c r="F579" s="57"/>
      <c r="G579" s="57"/>
      <c r="H579" s="57"/>
      <c r="I579" s="158" t="s">
        <v>301</v>
      </c>
      <c r="J579" s="158"/>
      <c r="K579" s="158"/>
      <c r="L579" s="158"/>
      <c r="M579" s="158"/>
      <c r="N579" s="105"/>
      <c r="O579" s="105"/>
      <c r="P579" s="159" t="s">
        <v>303</v>
      </c>
      <c r="Q579" s="159"/>
      <c r="R579" s="159"/>
    </row>
    <row r="580" spans="2:18" ht="17.25" customHeight="1">
      <c r="B580" s="57"/>
      <c r="C580" s="57"/>
      <c r="D580" s="57"/>
      <c r="E580" s="57"/>
      <c r="F580" s="57"/>
      <c r="G580" s="57"/>
      <c r="H580" s="57"/>
      <c r="I580" s="73"/>
      <c r="J580" s="73"/>
      <c r="K580" s="73"/>
      <c r="L580" s="73"/>
      <c r="M580" s="73"/>
      <c r="N580" s="105"/>
      <c r="O580" s="105"/>
      <c r="P580" s="106"/>
      <c r="Q580" s="106"/>
      <c r="R580" s="106"/>
    </row>
    <row r="581" spans="2:18">
      <c r="I581" s="56"/>
      <c r="J581" s="108"/>
      <c r="K581" s="108"/>
      <c r="L581" s="108"/>
      <c r="M581" s="108"/>
      <c r="N581" s="108"/>
      <c r="O581" s="108"/>
      <c r="P581" s="108"/>
      <c r="Q581" s="108"/>
      <c r="R581" s="108"/>
    </row>
    <row r="582" spans="2:18">
      <c r="I582" s="56"/>
      <c r="J582" s="108"/>
      <c r="K582" s="108"/>
      <c r="L582" s="108"/>
      <c r="M582" s="108"/>
      <c r="N582" s="108"/>
      <c r="O582" s="108"/>
      <c r="P582" s="108"/>
      <c r="Q582" s="108"/>
      <c r="R582" s="108"/>
    </row>
    <row r="583" spans="2:18">
      <c r="I583" s="56"/>
      <c r="J583" s="108"/>
      <c r="K583" s="108"/>
      <c r="L583" s="108"/>
      <c r="M583" s="108"/>
      <c r="N583" s="108"/>
      <c r="O583" s="108"/>
      <c r="P583" s="108"/>
      <c r="Q583" s="108"/>
      <c r="R583" s="108"/>
    </row>
  </sheetData>
  <mergeCells count="399">
    <mergeCell ref="B213:C213"/>
    <mergeCell ref="B214:C214"/>
    <mergeCell ref="B215:C215"/>
    <mergeCell ref="B216:C216"/>
    <mergeCell ref="B210:C210"/>
    <mergeCell ref="B211:C211"/>
    <mergeCell ref="C546:G546"/>
    <mergeCell ref="B302:C302"/>
    <mergeCell ref="E106:F106"/>
    <mergeCell ref="E107:F107"/>
    <mergeCell ref="A501:B501"/>
    <mergeCell ref="A507:B507"/>
    <mergeCell ref="A506:B506"/>
    <mergeCell ref="A505:B505"/>
    <mergeCell ref="A504:B504"/>
    <mergeCell ref="A503:B503"/>
    <mergeCell ref="A502:B502"/>
    <mergeCell ref="C501:G501"/>
    <mergeCell ref="C502:G502"/>
    <mergeCell ref="C503:G503"/>
    <mergeCell ref="C504:G504"/>
    <mergeCell ref="C505:G505"/>
    <mergeCell ref="C506:G506"/>
    <mergeCell ref="C507:G507"/>
    <mergeCell ref="B257:C257"/>
    <mergeCell ref="B265:C265"/>
    <mergeCell ref="B266:C266"/>
    <mergeCell ref="B260:C260"/>
    <mergeCell ref="B261:C261"/>
    <mergeCell ref="B262:C262"/>
    <mergeCell ref="B263:C263"/>
    <mergeCell ref="C46:G46"/>
    <mergeCell ref="C56:G56"/>
    <mergeCell ref="C57:G57"/>
    <mergeCell ref="B231:C231"/>
    <mergeCell ref="B232:C232"/>
    <mergeCell ref="B233:C233"/>
    <mergeCell ref="B240:C240"/>
    <mergeCell ref="B234:C234"/>
    <mergeCell ref="B237:C237"/>
    <mergeCell ref="B238:C238"/>
    <mergeCell ref="B239:C239"/>
    <mergeCell ref="B236:C236"/>
    <mergeCell ref="B235:C235"/>
    <mergeCell ref="B201:C201"/>
    <mergeCell ref="B202:C202"/>
    <mergeCell ref="B203:C203"/>
    <mergeCell ref="B204:C204"/>
    <mergeCell ref="C547:G547"/>
    <mergeCell ref="B524:E524"/>
    <mergeCell ref="F524:H524"/>
    <mergeCell ref="B526:E526"/>
    <mergeCell ref="F526:H526"/>
    <mergeCell ref="B527:E527"/>
    <mergeCell ref="F527:H52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98:C298"/>
    <mergeCell ref="B299:C299"/>
    <mergeCell ref="B300:C300"/>
    <mergeCell ref="B301:C301"/>
    <mergeCell ref="B228:C228"/>
    <mergeCell ref="B229:C229"/>
    <mergeCell ref="B230:C230"/>
    <mergeCell ref="A30:H30"/>
    <mergeCell ref="I577:R577"/>
    <mergeCell ref="I579:M579"/>
    <mergeCell ref="P579:R579"/>
    <mergeCell ref="B280:C280"/>
    <mergeCell ref="B281:C281"/>
    <mergeCell ref="B282:C282"/>
    <mergeCell ref="B283:C283"/>
    <mergeCell ref="B284:C28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51:C251"/>
    <mergeCell ref="B252:C252"/>
    <mergeCell ref="B253:C253"/>
    <mergeCell ref="B254:C254"/>
    <mergeCell ref="B255:C255"/>
    <mergeCell ref="B256:C256"/>
    <mergeCell ref="A20:H20"/>
    <mergeCell ref="A21:H21"/>
    <mergeCell ref="A22:H22"/>
    <mergeCell ref="C550:G550"/>
    <mergeCell ref="C551:G551"/>
    <mergeCell ref="C548:G548"/>
    <mergeCell ref="C549:G549"/>
    <mergeCell ref="B276:C276"/>
    <mergeCell ref="B278:C278"/>
    <mergeCell ref="B279:C279"/>
    <mergeCell ref="B264:C264"/>
    <mergeCell ref="B259:C259"/>
    <mergeCell ref="B258:C258"/>
    <mergeCell ref="B241:C241"/>
    <mergeCell ref="B242:C242"/>
    <mergeCell ref="B243:C243"/>
    <mergeCell ref="B244:C244"/>
    <mergeCell ref="B245:C245"/>
    <mergeCell ref="B246:C246"/>
    <mergeCell ref="B247:C247"/>
    <mergeCell ref="B249:C249"/>
    <mergeCell ref="B250:C250"/>
    <mergeCell ref="B248:C248"/>
    <mergeCell ref="B217:C217"/>
    <mergeCell ref="I562:R562"/>
    <mergeCell ref="B294:C294"/>
    <mergeCell ref="B295:C295"/>
    <mergeCell ref="B296:C296"/>
    <mergeCell ref="B297:C297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A537:H538"/>
    <mergeCell ref="A515:B515"/>
    <mergeCell ref="C515:G515"/>
    <mergeCell ref="A532:B532"/>
    <mergeCell ref="C545:G545"/>
    <mergeCell ref="C544:G544"/>
    <mergeCell ref="C542:G542"/>
    <mergeCell ref="C541:G541"/>
    <mergeCell ref="C543:G543"/>
    <mergeCell ref="G532:H532"/>
    <mergeCell ref="B205:C205"/>
    <mergeCell ref="B206:C206"/>
    <mergeCell ref="B207:C207"/>
    <mergeCell ref="B208:C208"/>
    <mergeCell ref="B209:C209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54:C154"/>
    <mergeCell ref="B155:C155"/>
    <mergeCell ref="B156:C156"/>
    <mergeCell ref="B157:C157"/>
    <mergeCell ref="B158:C158"/>
    <mergeCell ref="B159:C159"/>
    <mergeCell ref="B160:C160"/>
    <mergeCell ref="B172:C172"/>
    <mergeCell ref="B173:C173"/>
    <mergeCell ref="B168:C168"/>
    <mergeCell ref="B169:C169"/>
    <mergeCell ref="B170:C170"/>
    <mergeCell ref="B171:C171"/>
    <mergeCell ref="B165:C165"/>
    <mergeCell ref="B166:C166"/>
    <mergeCell ref="B167:C167"/>
    <mergeCell ref="B164:C164"/>
    <mergeCell ref="B161:C161"/>
    <mergeCell ref="B162:C162"/>
    <mergeCell ref="B163:C163"/>
    <mergeCell ref="B143:C143"/>
    <mergeCell ref="B144:C144"/>
    <mergeCell ref="B147:C147"/>
    <mergeCell ref="B148:C148"/>
    <mergeCell ref="B149:C149"/>
    <mergeCell ref="B150:C150"/>
    <mergeCell ref="B151:C151"/>
    <mergeCell ref="B152:C152"/>
    <mergeCell ref="B153:C153"/>
    <mergeCell ref="C540:G540"/>
    <mergeCell ref="G535:H535"/>
    <mergeCell ref="C534:F534"/>
    <mergeCell ref="G534:H534"/>
    <mergeCell ref="G533:H533"/>
    <mergeCell ref="C535:F535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G111:H111"/>
    <mergeCell ref="E90:F90"/>
    <mergeCell ref="A534:A535"/>
    <mergeCell ref="B525:E525"/>
    <mergeCell ref="F525:H525"/>
    <mergeCell ref="G520:H520"/>
    <mergeCell ref="A517:B517"/>
    <mergeCell ref="C532:F532"/>
    <mergeCell ref="C533:F533"/>
    <mergeCell ref="A529:H5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5:C145"/>
    <mergeCell ref="B146:C146"/>
    <mergeCell ref="B140:C140"/>
    <mergeCell ref="B141:C141"/>
    <mergeCell ref="B142:C142"/>
    <mergeCell ref="E78:F78"/>
    <mergeCell ref="E79:F79"/>
    <mergeCell ref="E86:F86"/>
    <mergeCell ref="E87:F87"/>
    <mergeCell ref="E105:F105"/>
    <mergeCell ref="E97:F97"/>
    <mergeCell ref="E93:F93"/>
    <mergeCell ref="E94:F94"/>
    <mergeCell ref="E98:F98"/>
    <mergeCell ref="E99:F99"/>
    <mergeCell ref="A1:H1"/>
    <mergeCell ref="A2:H2"/>
    <mergeCell ref="A3:H3"/>
    <mergeCell ref="A5:H5"/>
    <mergeCell ref="A17:H17"/>
    <mergeCell ref="A13:H13"/>
    <mergeCell ref="A14:H14"/>
    <mergeCell ref="A15:B15"/>
    <mergeCell ref="C15:E15"/>
    <mergeCell ref="A7:H7"/>
    <mergeCell ref="A9:H9"/>
    <mergeCell ref="A11:H11"/>
    <mergeCell ref="A16:B16"/>
    <mergeCell ref="C16:E16"/>
    <mergeCell ref="F16:G16"/>
    <mergeCell ref="F15:G15"/>
    <mergeCell ref="A18:B18"/>
    <mergeCell ref="C18:E18"/>
    <mergeCell ref="F18:G18"/>
    <mergeCell ref="A23:H23"/>
    <mergeCell ref="A24:H24"/>
    <mergeCell ref="A516:B516"/>
    <mergeCell ref="A304:H304"/>
    <mergeCell ref="G305:H305"/>
    <mergeCell ref="C516:G516"/>
    <mergeCell ref="C500:G500"/>
    <mergeCell ref="C510:G510"/>
    <mergeCell ref="C509:G509"/>
    <mergeCell ref="A510:B510"/>
    <mergeCell ref="A514:B514"/>
    <mergeCell ref="C514:G514"/>
    <mergeCell ref="A512:B512"/>
    <mergeCell ref="C512:G512"/>
    <mergeCell ref="A500:B500"/>
    <mergeCell ref="A25:B25"/>
    <mergeCell ref="C25:E25"/>
    <mergeCell ref="F25:G25"/>
    <mergeCell ref="E89:F89"/>
    <mergeCell ref="E84:F84"/>
    <mergeCell ref="E77:F77"/>
    <mergeCell ref="F523:H523"/>
    <mergeCell ref="C62:G62"/>
    <mergeCell ref="G66:H66"/>
    <mergeCell ref="C67:G67"/>
    <mergeCell ref="C68:G68"/>
    <mergeCell ref="C69:G69"/>
    <mergeCell ref="E100:F100"/>
    <mergeCell ref="C71:G71"/>
    <mergeCell ref="E82:F82"/>
    <mergeCell ref="E103:F103"/>
    <mergeCell ref="E88:F88"/>
    <mergeCell ref="E101:F101"/>
    <mergeCell ref="E83:F83"/>
    <mergeCell ref="E91:F91"/>
    <mergeCell ref="E92:F92"/>
    <mergeCell ref="E95:F95"/>
    <mergeCell ref="E96:F96"/>
    <mergeCell ref="C63:G63"/>
    <mergeCell ref="E102:F102"/>
    <mergeCell ref="E104:F104"/>
    <mergeCell ref="A75:H75"/>
    <mergeCell ref="B112:C112"/>
    <mergeCell ref="C70:G70"/>
    <mergeCell ref="A78:D78"/>
    <mergeCell ref="A509:B509"/>
    <mergeCell ref="I574:O574"/>
    <mergeCell ref="P574:R574"/>
    <mergeCell ref="C73:G73"/>
    <mergeCell ref="C72:G72"/>
    <mergeCell ref="E85:F85"/>
    <mergeCell ref="E80:F80"/>
    <mergeCell ref="E81:F81"/>
    <mergeCell ref="A65:H65"/>
    <mergeCell ref="A498:H498"/>
    <mergeCell ref="G499:H499"/>
    <mergeCell ref="A110:H110"/>
    <mergeCell ref="A533:B533"/>
    <mergeCell ref="A513:B513"/>
    <mergeCell ref="C513:G513"/>
    <mergeCell ref="A511:B511"/>
    <mergeCell ref="C511:G511"/>
    <mergeCell ref="C517:G517"/>
    <mergeCell ref="A519:H519"/>
    <mergeCell ref="B521:E521"/>
    <mergeCell ref="F521:H521"/>
    <mergeCell ref="B522:E522"/>
    <mergeCell ref="F522:H522"/>
    <mergeCell ref="B523:E523"/>
    <mergeCell ref="C39:G39"/>
    <mergeCell ref="C40:G40"/>
    <mergeCell ref="A27:H27"/>
    <mergeCell ref="A28:H28"/>
    <mergeCell ref="M570:N570"/>
    <mergeCell ref="O570:Q570"/>
    <mergeCell ref="I572:R572"/>
    <mergeCell ref="C34:G34"/>
    <mergeCell ref="C35:G35"/>
    <mergeCell ref="C48:G48"/>
    <mergeCell ref="C50:G50"/>
    <mergeCell ref="C51:G51"/>
    <mergeCell ref="C60:G60"/>
    <mergeCell ref="C52:G52"/>
    <mergeCell ref="C41:G41"/>
    <mergeCell ref="C42:G42"/>
    <mergeCell ref="C43:G43"/>
    <mergeCell ref="C44:G44"/>
    <mergeCell ref="C54:G54"/>
    <mergeCell ref="C53:G53"/>
    <mergeCell ref="C59:G59"/>
    <mergeCell ref="C55:G55"/>
    <mergeCell ref="A508:B508"/>
    <mergeCell ref="C508:G508"/>
    <mergeCell ref="C58:G58"/>
    <mergeCell ref="C49:G49"/>
    <mergeCell ref="B212:C212"/>
    <mergeCell ref="I575:O575"/>
    <mergeCell ref="P575:R575"/>
    <mergeCell ref="Q573:R573"/>
    <mergeCell ref="I564:R564"/>
    <mergeCell ref="A32:H32"/>
    <mergeCell ref="G33:H33"/>
    <mergeCell ref="C45:G45"/>
    <mergeCell ref="C47:G47"/>
    <mergeCell ref="J568:J569"/>
    <mergeCell ref="I568:I569"/>
    <mergeCell ref="I566:R566"/>
    <mergeCell ref="Q567:R567"/>
    <mergeCell ref="O569:Q569"/>
    <mergeCell ref="M569:N569"/>
    <mergeCell ref="M568:R568"/>
    <mergeCell ref="L568:L569"/>
    <mergeCell ref="K568:K569"/>
    <mergeCell ref="C61:G61"/>
    <mergeCell ref="C36:G36"/>
    <mergeCell ref="C37:G37"/>
    <mergeCell ref="C38:G38"/>
  </mergeCells>
  <phoneticPr fontId="0" type="noConversion"/>
  <pageMargins left="0.39370078740157483" right="0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rowBreaks count="1" manualBreakCount="1">
    <brk id="5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ZAM</cp:lastModifiedBy>
  <cp:lastPrinted>2024-03-26T11:22:30Z</cp:lastPrinted>
  <dcterms:created xsi:type="dcterms:W3CDTF">2011-09-29T04:59:20Z</dcterms:created>
  <dcterms:modified xsi:type="dcterms:W3CDTF">2024-04-02T04:52:57Z</dcterms:modified>
</cp:coreProperties>
</file>